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300" windowWidth="15480" windowHeight="116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'Rekapitulace'!$G$23</definedName>
    <definedName name="Dodavka0">'Položky'!#REF!</definedName>
    <definedName name="HSV">'Rekapitulace'!$E$23</definedName>
    <definedName name="HSV0">'Položky'!#REF!</definedName>
    <definedName name="HZS">'Rekapitulace'!$I$23</definedName>
    <definedName name="HZS0">'Položky'!#REF!</definedName>
    <definedName name="JKSO">'Krycí list'!$G$2</definedName>
    <definedName name="MJ">'Krycí list'!$G$5</definedName>
    <definedName name="Mont">'Rekapitulace'!$H$23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'Položky'!$A$1:$G$73</definedName>
    <definedName name="_xlnm.Print_Area" localSheetId="1">'Rekapitulace'!$A$1:$I$37</definedName>
    <definedName name="PocetMJ">'Krycí list'!$G$6</definedName>
    <definedName name="Poznamka">'Krycí list'!$B$37</definedName>
    <definedName name="Projektant">'Krycí list'!$C$8</definedName>
    <definedName name="PSV">'Rekapitulace'!$F$23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<sst xmlns="http://schemas.openxmlformats.org/spreadsheetml/2006/main" count="272" uniqueCount="180">
  <si>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</si>
  <si>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</si>
  <si>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</si>
  <si>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</si>
  <si>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</si>
  <si>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</si>
  <si>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</si>
  <si>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</si>
  <si>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</si>
  <si>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</si>
  <si>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</si>
  <si>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</si>
  <si>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</si>
  <si>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</si>
  <si>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</si>
  <si>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</si>
  <si>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</si>
  <si>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</si>
  <si>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</si>
  <si>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</si>
  <si>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</si>
  <si>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</si>
  <si>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</si>
  <si>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</si>
  <si>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</si>
  <si>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</si>
  <si>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</si>
  <si>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</si>
  <si>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</si>
  <si>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</si>
  <si>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</si>
  <si>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</si>
  <si>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</si>
  <si>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</si>
  <si>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</si>
  <si>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</si>
  <si>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</si>
  <si>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</si>
  <si>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</si>
  <si>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</si>
  <si>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</si>
  <si>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</si>
  <si>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</si>
  <si>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</si>
  <si>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</si>
  <si>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</si>
  <si>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</si>
  <si>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</si>
  <si>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</si>
  <si>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</si>
  <si>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</si>
  <si>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</si>
  <si>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</si>
  <si>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</si>
  <si>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</si>
  <si>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</si>
  <si>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</si>
  <si>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</si>
  <si>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</si>
  <si>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</si>
  <si>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</si>
  <si>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</si>
  <si>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</si>
  <si>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</si>
  <si>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</si>
  <si>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</si>
  <si>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</si>
  <si>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</si>
  <si>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</si>
  <si>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</si>
  <si>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</si>
  <si>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</si>
  <si>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</si>
  <si>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</si>
  <si>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</si>
  <si>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</si>
  <si>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13CH01</t>
  </si>
  <si>
    <t>Oprava bytu</t>
  </si>
  <si>
    <t>01</t>
  </si>
  <si>
    <t>3</t>
  </si>
  <si>
    <t>Svislé a kompletní konstrukce</t>
  </si>
  <si>
    <t>342255024RT1</t>
  </si>
  <si>
    <t>Příčky z desek Ytong tl. 10 cm desky P 2 - 500, 599 x 249 x 100 mm</t>
  </si>
  <si>
    <t>m2</t>
  </si>
  <si>
    <t>342255028RT1</t>
  </si>
  <si>
    <t>Příčky z desek Ytong tl. 15 cm desky P 2 - 500, 599 x 249 x 150 mm</t>
  </si>
  <si>
    <t>4</t>
  </si>
  <si>
    <t>Vodorovné konstrukce</t>
  </si>
  <si>
    <t>416020111R00</t>
  </si>
  <si>
    <t xml:space="preserve">Podhledy SDK, kovová kce.HUT, 1x deska RB 12,5 mm </t>
  </si>
  <si>
    <t>61</t>
  </si>
  <si>
    <t>Upravy povrchů vnitřní</t>
  </si>
  <si>
    <t>612433322RT2</t>
  </si>
  <si>
    <t xml:space="preserve">Omítka sanační vnitř,vysoké zasol,dvouvrstvá,25 mm </t>
  </si>
  <si>
    <t>612473182R00</t>
  </si>
  <si>
    <t xml:space="preserve">Omítka vnitřního zdiva ze suché směsi, štuková </t>
  </si>
  <si>
    <t>63</t>
  </si>
  <si>
    <t>Podlahy a podlahové konstrukce</t>
  </si>
  <si>
    <t>m3</t>
  </si>
  <si>
    <t>631312511R00</t>
  </si>
  <si>
    <t xml:space="preserve">Mazanina betonová tl. 5 - 8 cm C 12/15 </t>
  </si>
  <si>
    <t>631571004R00</t>
  </si>
  <si>
    <t xml:space="preserve">Násyp ze štěrkopísku 0 - 32, tř. I </t>
  </si>
  <si>
    <t>96</t>
  </si>
  <si>
    <t>Bourání konstrukcí</t>
  </si>
  <si>
    <t>962032231R00</t>
  </si>
  <si>
    <t xml:space="preserve">Bourání zdiva z cihel pálených na MVC </t>
  </si>
  <si>
    <t>97</t>
  </si>
  <si>
    <t>Prorážení otvorů</t>
  </si>
  <si>
    <t>978013191R00</t>
  </si>
  <si>
    <t xml:space="preserve">Otlučení omítek vnitřních stěn v rozsahu do 100 % </t>
  </si>
  <si>
    <t>99</t>
  </si>
  <si>
    <t>Staveništní přesun hmot</t>
  </si>
  <si>
    <t>999281105R00</t>
  </si>
  <si>
    <t xml:space="preserve">Přesun hmot pro opravy a údržbu do výšky 6 m </t>
  </si>
  <si>
    <t>t</t>
  </si>
  <si>
    <t>711</t>
  </si>
  <si>
    <t>Izolace proti vodě</t>
  </si>
  <si>
    <t>711111001RZ1</t>
  </si>
  <si>
    <t>Izolace proti vlhkosti vodor. nátěr ALP za studena 1x nátěr - včetně dodávky penetračního laku ALP</t>
  </si>
  <si>
    <t>711141559RT1</t>
  </si>
  <si>
    <t>Izolace proti vlhk. vodorovná pásy přitavením 1 vrstva - materiál ve specifikaci</t>
  </si>
  <si>
    <t>62832132</t>
  </si>
  <si>
    <t>Pás asfaltovaný těžký Bitagit 35 mineral V 60 S 35</t>
  </si>
  <si>
    <t>1*1,15</t>
  </si>
  <si>
    <t>998711201R00</t>
  </si>
  <si>
    <t xml:space="preserve">Přesun hmot pro izolace proti vodě, výšky do 6 m </t>
  </si>
  <si>
    <t>713</t>
  </si>
  <si>
    <t>Izolace tepelné</t>
  </si>
  <si>
    <t>713111121RT1</t>
  </si>
  <si>
    <t>Izolace tepelné stropů rovných spodem, drátem 1 vrstva - materiál ve specifikaci</t>
  </si>
  <si>
    <t>63151406</t>
  </si>
  <si>
    <t>Deska z minerální plsti ISOVER UNI tl. 100 mm</t>
  </si>
  <si>
    <t>51*1,02</t>
  </si>
  <si>
    <t>998713201R00</t>
  </si>
  <si>
    <t xml:space="preserve">Přesun hmot pro izolace tepelné, výšky do 6 m </t>
  </si>
  <si>
    <t>720</t>
  </si>
  <si>
    <t>Zdravotechnická instalace</t>
  </si>
  <si>
    <t>723</t>
  </si>
  <si>
    <t>Plynovod</t>
  </si>
  <si>
    <t>730</t>
  </si>
  <si>
    <t>Ústřední vytápění</t>
  </si>
  <si>
    <t>766</t>
  </si>
  <si>
    <t>Konstrukce truhlářské</t>
  </si>
  <si>
    <t>766620029RAA</t>
  </si>
  <si>
    <t>Okno euro dřevěné do 3,30 m2 s dodávkou okna, zasklení dvojsklem</t>
  </si>
  <si>
    <t>766660016RA0</t>
  </si>
  <si>
    <t xml:space="preserve">Montáž dveří jednokřídlových šířky 90 cm </t>
  </si>
  <si>
    <t>kus</t>
  </si>
  <si>
    <t>766660034RA0</t>
  </si>
  <si>
    <t xml:space="preserve">Montáž dveří a obložkové zárubně šířky 80 cm </t>
  </si>
  <si>
    <t>02</t>
  </si>
  <si>
    <t>03</t>
  </si>
  <si>
    <t>784</t>
  </si>
  <si>
    <t>Malby</t>
  </si>
  <si>
    <t>784195112R00</t>
  </si>
  <si>
    <t xml:space="preserve">Malba tekutá Primalex Standard, bílá, 2 x </t>
  </si>
  <si>
    <t>784411301R00</t>
  </si>
  <si>
    <t xml:space="preserve">Pačokování 1x, obrus, sádra, místnosti H do 3,8 m </t>
  </si>
  <si>
    <t>M21</t>
  </si>
  <si>
    <t>Elektromontáže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</si>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</sst>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7" fillId="19" borderId="61" xfId="47" applyNumberFormat="1" applyFont="1" applyFill="1" applyBorder="1" applyAlignment="1">
      <alignment horizontal="right" wrapText="1"/>
      <protection/>
    </xf>
    <xf numFmtId="0" fontId="37" fillId="19" borderId="42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7" fillId="19" borderId="70" xfId="47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00">
      <selection activeCell="D116" sqref="D11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>
        <f>Rekapitulace!G2</f>
        <v>0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78</v>
      </c>
      <c r="B5" s="18"/>
      <c r="C5" s="19" t="s">
        <v>77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6"/>
      <c r="D8" s="206"/>
      <c r="E8" s="207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6">
        <f>Projektant</f>
        <v>0</v>
      </c>
      <c r="D9" s="206"/>
      <c r="E9" s="207"/>
      <c r="F9" s="13"/>
      <c r="G9" s="34"/>
      <c r="H9" s="35"/>
    </row>
    <row r="10" spans="1:8" ht="12.75">
      <c r="A10" s="29" t="s">
        <v>15</v>
      </c>
      <c r="B10" s="13"/>
      <c r="C10" s="206"/>
      <c r="D10" s="206"/>
      <c r="E10" s="206"/>
      <c r="F10" s="36"/>
      <c r="G10" s="37"/>
      <c r="H10" s="38"/>
    </row>
    <row r="11" spans="1:57" ht="13.5" customHeight="1">
      <c r="A11" s="29" t="s">
        <v>16</v>
      </c>
      <c r="B11" s="13"/>
      <c r="C11" s="206"/>
      <c r="D11" s="206"/>
      <c r="E11" s="206"/>
      <c r="F11" s="39" t="s">
        <v>17</v>
      </c>
      <c r="G11" s="40" t="s">
        <v>76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8"/>
      <c r="D12" s="208"/>
      <c r="E12" s="208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 t="str">
        <f>Rekapitulace!A28</f>
        <v>Ztížené výrobní podmínky</v>
      </c>
      <c r="E15" s="58"/>
      <c r="F15" s="59"/>
      <c r="G15" s="56">
        <f>Rekapitulace!I28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 t="str">
        <f>Rekapitulace!A29</f>
        <v>Oborová přirážka</v>
      </c>
      <c r="E16" s="60"/>
      <c r="F16" s="61"/>
      <c r="G16" s="56">
        <f>Rekapitulace!I29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 t="str">
        <f>Rekapitulace!A30</f>
        <v>Přesun stavebních kapacit</v>
      </c>
      <c r="E17" s="60"/>
      <c r="F17" s="61"/>
      <c r="G17" s="56">
        <f>Rekapitulace!I30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Rekapitulace!A31</f>
        <v>Mimostaveništní doprava</v>
      </c>
      <c r="E18" s="60"/>
      <c r="F18" s="61"/>
      <c r="G18" s="56">
        <f>Rekapitulace!I31</f>
        <v>0</v>
      </c>
    </row>
    <row r="19" spans="1:7" ht="15.75" customHeight="1">
      <c r="A19" s="64" t="s">
        <v>30</v>
      </c>
      <c r="B19" s="55"/>
      <c r="C19" s="56">
        <f>SUM(C15:C18)</f>
        <v>0</v>
      </c>
      <c r="D19" s="9" t="str">
        <f>Rekapitulace!A32</f>
        <v>Zařízení staveniště</v>
      </c>
      <c r="E19" s="60"/>
      <c r="F19" s="61"/>
      <c r="G19" s="56">
        <f>Rekapitulace!I32</f>
        <v>0</v>
      </c>
    </row>
    <row r="20" spans="1:7" ht="15.75" customHeight="1">
      <c r="A20" s="64"/>
      <c r="B20" s="55"/>
      <c r="C20" s="56"/>
      <c r="D20" s="9" t="str">
        <f>Rekapitulace!A33</f>
        <v>Provoz investora</v>
      </c>
      <c r="E20" s="60"/>
      <c r="F20" s="61"/>
      <c r="G20" s="56">
        <f>Rekapitulace!I33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Rekapitulace!A34</f>
        <v>Kompletační činnost (IČD)</v>
      </c>
      <c r="E21" s="60"/>
      <c r="F21" s="61"/>
      <c r="G21" s="56">
        <f>Rekapitulace!I34</f>
        <v>0</v>
      </c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9" t="s">
        <v>34</v>
      </c>
      <c r="B23" s="210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11">
        <f>C23-F32</f>
        <v>0</v>
      </c>
      <c r="G30" s="212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11">
        <f>ROUND(PRODUCT(F30,C31/100),0)</f>
        <v>0</v>
      </c>
      <c r="G31" s="212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11">
        <v>0</v>
      </c>
      <c r="G32" s="212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11">
        <f>ROUND(PRODUCT(F32,C33/100),0)</f>
        <v>0</v>
      </c>
      <c r="G33" s="212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13">
        <f>ROUND(SUM(F30:F33),0)</f>
        <v>0</v>
      </c>
      <c r="G34" s="214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05"/>
      <c r="C37" s="205"/>
      <c r="D37" s="205"/>
      <c r="E37" s="205"/>
      <c r="F37" s="205"/>
      <c r="G37" s="205"/>
      <c r="H37" t="s">
        <v>6</v>
      </c>
    </row>
    <row r="38" spans="1:8" ht="12.75" customHeight="1">
      <c r="A38" s="96"/>
      <c r="B38" s="205"/>
      <c r="C38" s="205"/>
      <c r="D38" s="205"/>
      <c r="E38" s="205"/>
      <c r="F38" s="205"/>
      <c r="G38" s="205"/>
      <c r="H38" t="s">
        <v>6</v>
      </c>
    </row>
    <row r="39" spans="1:8" ht="12.75">
      <c r="A39" s="96"/>
      <c r="B39" s="205"/>
      <c r="C39" s="205"/>
      <c r="D39" s="205"/>
      <c r="E39" s="205"/>
      <c r="F39" s="205"/>
      <c r="G39" s="205"/>
      <c r="H39" t="s">
        <v>6</v>
      </c>
    </row>
    <row r="40" spans="1:8" ht="12.75">
      <c r="A40" s="96"/>
      <c r="B40" s="205"/>
      <c r="C40" s="205"/>
      <c r="D40" s="205"/>
      <c r="E40" s="205"/>
      <c r="F40" s="205"/>
      <c r="G40" s="205"/>
      <c r="H40" t="s">
        <v>6</v>
      </c>
    </row>
    <row r="41" spans="1:8" ht="12.75">
      <c r="A41" s="96"/>
      <c r="B41" s="205"/>
      <c r="C41" s="205"/>
      <c r="D41" s="205"/>
      <c r="E41" s="205"/>
      <c r="F41" s="205"/>
      <c r="G41" s="205"/>
      <c r="H41" t="s">
        <v>6</v>
      </c>
    </row>
    <row r="42" spans="1:8" ht="12.75">
      <c r="A42" s="96"/>
      <c r="B42" s="205"/>
      <c r="C42" s="205"/>
      <c r="D42" s="205"/>
      <c r="E42" s="205"/>
      <c r="F42" s="205"/>
      <c r="G42" s="205"/>
      <c r="H42" t="s">
        <v>6</v>
      </c>
    </row>
    <row r="43" spans="1:8" ht="12.75">
      <c r="A43" s="96"/>
      <c r="B43" s="205"/>
      <c r="C43" s="205"/>
      <c r="D43" s="205"/>
      <c r="E43" s="205"/>
      <c r="F43" s="205"/>
      <c r="G43" s="205"/>
      <c r="H43" t="s">
        <v>6</v>
      </c>
    </row>
    <row r="44" spans="1:8" ht="12.75">
      <c r="A44" s="96"/>
      <c r="B44" s="205"/>
      <c r="C44" s="205"/>
      <c r="D44" s="205"/>
      <c r="E44" s="205"/>
      <c r="F44" s="205"/>
      <c r="G44" s="205"/>
      <c r="H44" t="s">
        <v>6</v>
      </c>
    </row>
    <row r="45" spans="1:8" ht="0.75" customHeight="1">
      <c r="A45" s="96"/>
      <c r="B45" s="205"/>
      <c r="C45" s="205"/>
      <c r="D45" s="205"/>
      <c r="E45" s="205"/>
      <c r="F45" s="205"/>
      <c r="G45" s="205"/>
      <c r="H45" t="s">
        <v>6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  <row r="52" spans="2:7" ht="12.75">
      <c r="B52" s="204"/>
      <c r="C52" s="204"/>
      <c r="D52" s="204"/>
      <c r="E52" s="204"/>
      <c r="F52" s="204"/>
      <c r="G52" s="204"/>
    </row>
    <row r="53" spans="2:7" ht="12.75">
      <c r="B53" s="204"/>
      <c r="C53" s="204"/>
      <c r="D53" s="204"/>
      <c r="E53" s="204"/>
      <c r="F53" s="204"/>
      <c r="G53" s="204"/>
    </row>
    <row r="54" spans="2:7" ht="12.75">
      <c r="B54" s="204"/>
      <c r="C54" s="204"/>
      <c r="D54" s="204"/>
      <c r="E54" s="204"/>
      <c r="F54" s="204"/>
      <c r="G54" s="204"/>
    </row>
    <row r="55" spans="2:7" ht="12.75">
      <c r="B55" s="204"/>
      <c r="C55" s="204"/>
      <c r="D55" s="204"/>
      <c r="E55" s="204"/>
      <c r="F55" s="204"/>
      <c r="G55" s="204"/>
    </row>
  </sheetData>
  <sheetProtection/>
  <mergeCells count="22"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7"/>
  <sheetViews>
    <sheetView workbookViewId="0" topLeftCell="A1">
      <selection activeCell="H36" sqref="H36:I3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7" t="s">
        <v>49</v>
      </c>
      <c r="B1" s="218"/>
      <c r="C1" s="97" t="str">
        <f>CONCATENATE(cislostavby," ",nazevstavby)</f>
        <v>13CH01 Oprava bytu</v>
      </c>
      <c r="D1" s="98"/>
      <c r="E1" s="99"/>
      <c r="F1" s="98"/>
      <c r="G1" s="100" t="s">
        <v>50</v>
      </c>
      <c r="H1" s="101"/>
      <c r="I1" s="102"/>
    </row>
    <row r="2" spans="1:9" ht="13.5" thickBot="1">
      <c r="A2" s="219" t="s">
        <v>51</v>
      </c>
      <c r="B2" s="220"/>
      <c r="C2" s="103" t="str">
        <f>CONCATENATE(cisloobjektu," ",nazevobjektu)</f>
        <v>01 Oprava bytu</v>
      </c>
      <c r="D2" s="104"/>
      <c r="E2" s="105"/>
      <c r="F2" s="104"/>
      <c r="G2" s="221"/>
      <c r="H2" s="222"/>
      <c r="I2" s="223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200" t="str">
        <f>Položky!B7</f>
        <v>3</v>
      </c>
      <c r="B7" s="115" t="str">
        <f>Položky!C7</f>
        <v>Svislé a kompletní konstrukce</v>
      </c>
      <c r="C7" s="66"/>
      <c r="D7" s="116"/>
      <c r="E7" s="201">
        <f>Položky!BA10</f>
        <v>0</v>
      </c>
      <c r="F7" s="202">
        <f>Položky!BB10</f>
        <v>0</v>
      </c>
      <c r="G7" s="202">
        <f>Položky!BC10</f>
        <v>0</v>
      </c>
      <c r="H7" s="202">
        <f>Položky!BD10</f>
        <v>0</v>
      </c>
      <c r="I7" s="203">
        <f>Položky!BE10</f>
        <v>0</v>
      </c>
    </row>
    <row r="8" spans="1:9" s="35" customFormat="1" ht="12.75">
      <c r="A8" s="200" t="str">
        <f>Položky!B11</f>
        <v>4</v>
      </c>
      <c r="B8" s="115" t="str">
        <f>Položky!C11</f>
        <v>Vodorovné konstrukce</v>
      </c>
      <c r="C8" s="66"/>
      <c r="D8" s="116"/>
      <c r="E8" s="201">
        <f>Položky!BA13</f>
        <v>0</v>
      </c>
      <c r="F8" s="202">
        <f>Položky!BB13</f>
        <v>0</v>
      </c>
      <c r="G8" s="202">
        <f>Položky!BC13</f>
        <v>0</v>
      </c>
      <c r="H8" s="202">
        <f>Položky!BD13</f>
        <v>0</v>
      </c>
      <c r="I8" s="203">
        <f>Položky!BE13</f>
        <v>0</v>
      </c>
    </row>
    <row r="9" spans="1:9" s="35" customFormat="1" ht="12.75">
      <c r="A9" s="200" t="str">
        <f>Položky!B14</f>
        <v>61</v>
      </c>
      <c r="B9" s="115" t="str">
        <f>Položky!C14</f>
        <v>Upravy povrchů vnitřní</v>
      </c>
      <c r="C9" s="66"/>
      <c r="D9" s="116"/>
      <c r="E9" s="201">
        <f>Položky!BA17</f>
        <v>0</v>
      </c>
      <c r="F9" s="202">
        <f>Položky!BB17</f>
        <v>0</v>
      </c>
      <c r="G9" s="202">
        <f>Položky!BC17</f>
        <v>0</v>
      </c>
      <c r="H9" s="202">
        <f>Položky!BD17</f>
        <v>0</v>
      </c>
      <c r="I9" s="203">
        <f>Položky!BE17</f>
        <v>0</v>
      </c>
    </row>
    <row r="10" spans="1:9" s="35" customFormat="1" ht="12.75">
      <c r="A10" s="200" t="str">
        <f>Položky!B18</f>
        <v>63</v>
      </c>
      <c r="B10" s="115" t="str">
        <f>Položky!C18</f>
        <v>Podlahy a podlahové konstrukce</v>
      </c>
      <c r="C10" s="66"/>
      <c r="D10" s="116"/>
      <c r="E10" s="201">
        <f>Položky!BA21</f>
        <v>0</v>
      </c>
      <c r="F10" s="202">
        <f>Položky!BB21</f>
        <v>0</v>
      </c>
      <c r="G10" s="202">
        <f>Položky!BC21</f>
        <v>0</v>
      </c>
      <c r="H10" s="202">
        <f>Položky!BD21</f>
        <v>0</v>
      </c>
      <c r="I10" s="203">
        <f>Položky!BE21</f>
        <v>0</v>
      </c>
    </row>
    <row r="11" spans="1:9" s="35" customFormat="1" ht="12.75">
      <c r="A11" s="200" t="str">
        <f>Položky!B22</f>
        <v>96</v>
      </c>
      <c r="B11" s="115" t="str">
        <f>Položky!C22</f>
        <v>Bourání konstrukcí</v>
      </c>
      <c r="C11" s="66"/>
      <c r="D11" s="116"/>
      <c r="E11" s="201">
        <f>Položky!BA24</f>
        <v>0</v>
      </c>
      <c r="F11" s="202">
        <f>Položky!BB24</f>
        <v>0</v>
      </c>
      <c r="G11" s="202">
        <f>Položky!BC24</f>
        <v>0</v>
      </c>
      <c r="H11" s="202">
        <f>Položky!BD24</f>
        <v>0</v>
      </c>
      <c r="I11" s="203">
        <f>Položky!BE24</f>
        <v>0</v>
      </c>
    </row>
    <row r="12" spans="1:9" s="35" customFormat="1" ht="12.75">
      <c r="A12" s="200" t="str">
        <f>Položky!B25</f>
        <v>97</v>
      </c>
      <c r="B12" s="115" t="str">
        <f>Položky!C25</f>
        <v>Prorážení otvorů</v>
      </c>
      <c r="C12" s="66"/>
      <c r="D12" s="116"/>
      <c r="E12" s="201">
        <f>Položky!BA27</f>
        <v>0</v>
      </c>
      <c r="F12" s="202">
        <f>Položky!BB27</f>
        <v>0</v>
      </c>
      <c r="G12" s="202">
        <f>Položky!BC27</f>
        <v>0</v>
      </c>
      <c r="H12" s="202">
        <f>Položky!BD27</f>
        <v>0</v>
      </c>
      <c r="I12" s="203">
        <f>Položky!BE27</f>
        <v>0</v>
      </c>
    </row>
    <row r="13" spans="1:9" s="35" customFormat="1" ht="12.75">
      <c r="A13" s="200" t="str">
        <f>Položky!B28</f>
        <v>99</v>
      </c>
      <c r="B13" s="115" t="str">
        <f>Položky!C28</f>
        <v>Staveništní přesun hmot</v>
      </c>
      <c r="C13" s="66"/>
      <c r="D13" s="116"/>
      <c r="E13" s="201">
        <f>Položky!BA30</f>
        <v>0</v>
      </c>
      <c r="F13" s="202">
        <f>Položky!BB30</f>
        <v>0</v>
      </c>
      <c r="G13" s="202">
        <f>Položky!BC30</f>
        <v>0</v>
      </c>
      <c r="H13" s="202">
        <f>Položky!BD30</f>
        <v>0</v>
      </c>
      <c r="I13" s="203">
        <f>Položky!BE30</f>
        <v>0</v>
      </c>
    </row>
    <row r="14" spans="1:9" s="35" customFormat="1" ht="12.75">
      <c r="A14" s="200" t="str">
        <f>Položky!B31</f>
        <v>711</v>
      </c>
      <c r="B14" s="115" t="str">
        <f>Položky!C31</f>
        <v>Izolace proti vodě</v>
      </c>
      <c r="C14" s="66"/>
      <c r="D14" s="116"/>
      <c r="E14" s="201">
        <f>Položky!BA37</f>
        <v>0</v>
      </c>
      <c r="F14" s="202">
        <f>Položky!BB37</f>
        <v>0</v>
      </c>
      <c r="G14" s="202">
        <f>Položky!BC37</f>
        <v>0</v>
      </c>
      <c r="H14" s="202">
        <f>Položky!BD37</f>
        <v>0</v>
      </c>
      <c r="I14" s="203">
        <f>Položky!BE37</f>
        <v>0</v>
      </c>
    </row>
    <row r="15" spans="1:9" s="35" customFormat="1" ht="12.75">
      <c r="A15" s="200" t="str">
        <f>Položky!B38</f>
        <v>713</v>
      </c>
      <c r="B15" s="115" t="str">
        <f>Položky!C38</f>
        <v>Izolace tepelné</v>
      </c>
      <c r="C15" s="66"/>
      <c r="D15" s="116"/>
      <c r="E15" s="201">
        <f>Položky!BA43</f>
        <v>0</v>
      </c>
      <c r="F15" s="202">
        <f>Položky!BB43</f>
        <v>0</v>
      </c>
      <c r="G15" s="202">
        <f>Položky!BC43</f>
        <v>0</v>
      </c>
      <c r="H15" s="202">
        <f>Položky!BD43</f>
        <v>0</v>
      </c>
      <c r="I15" s="203">
        <f>Položky!BE43</f>
        <v>0</v>
      </c>
    </row>
    <row r="16" spans="1:9" s="35" customFormat="1" ht="12.75">
      <c r="A16" s="200" t="str">
        <f>Položky!B44</f>
        <v>720</v>
      </c>
      <c r="B16" s="115" t="str">
        <f>Položky!C44</f>
        <v>Zdravotechnická instalace</v>
      </c>
      <c r="C16" s="66"/>
      <c r="D16" s="116"/>
      <c r="E16" s="201">
        <f>Položky!BA46</f>
        <v>0</v>
      </c>
      <c r="F16" s="202">
        <f>Položky!BB46</f>
        <v>0</v>
      </c>
      <c r="G16" s="202">
        <f>Položky!BC46</f>
        <v>0</v>
      </c>
      <c r="H16" s="202">
        <f>Položky!BD46</f>
        <v>0</v>
      </c>
      <c r="I16" s="203">
        <f>Položky!BE46</f>
        <v>0</v>
      </c>
    </row>
    <row r="17" spans="1:9" s="35" customFormat="1" ht="12.75">
      <c r="A17" s="200" t="str">
        <f>Položky!B47</f>
        <v>723</v>
      </c>
      <c r="B17" s="115" t="str">
        <f>Položky!C47</f>
        <v>Plynovod</v>
      </c>
      <c r="C17" s="66"/>
      <c r="D17" s="116"/>
      <c r="E17" s="201">
        <f>Položky!BA49</f>
        <v>0</v>
      </c>
      <c r="F17" s="202">
        <f>Položky!BB49</f>
        <v>0</v>
      </c>
      <c r="G17" s="202">
        <f>Položky!BC49</f>
        <v>0</v>
      </c>
      <c r="H17" s="202">
        <f>Položky!BD49</f>
        <v>0</v>
      </c>
      <c r="I17" s="203">
        <f>Položky!BE49</f>
        <v>0</v>
      </c>
    </row>
    <row r="18" spans="1:9" s="35" customFormat="1" ht="12.75">
      <c r="A18" s="200" t="str">
        <f>Položky!B50</f>
        <v>730</v>
      </c>
      <c r="B18" s="115" t="str">
        <f>Položky!C50</f>
        <v>Ústřední vytápění</v>
      </c>
      <c r="C18" s="66"/>
      <c r="D18" s="116"/>
      <c r="E18" s="201">
        <f>Položky!BA52</f>
        <v>0</v>
      </c>
      <c r="F18" s="202">
        <f>Položky!BB52</f>
        <v>0</v>
      </c>
      <c r="G18" s="202">
        <f>Položky!BC52</f>
        <v>0</v>
      </c>
      <c r="H18" s="202">
        <f>Položky!BD52</f>
        <v>0</v>
      </c>
      <c r="I18" s="203">
        <f>Položky!BE52</f>
        <v>0</v>
      </c>
    </row>
    <row r="19" spans="1:9" s="35" customFormat="1" ht="12.75">
      <c r="A19" s="200" t="str">
        <f>Položky!B53</f>
        <v>766</v>
      </c>
      <c r="B19" s="115" t="str">
        <f>Položky!C53</f>
        <v>Konstrukce truhlářské</v>
      </c>
      <c r="C19" s="66"/>
      <c r="D19" s="116"/>
      <c r="E19" s="201">
        <f>Položky!BA60</f>
        <v>0</v>
      </c>
      <c r="F19" s="202">
        <f>Položky!BB60</f>
        <v>0</v>
      </c>
      <c r="G19" s="202">
        <f>Položky!BC60</f>
        <v>0</v>
      </c>
      <c r="H19" s="202">
        <f>Položky!BD60</f>
        <v>0</v>
      </c>
      <c r="I19" s="203">
        <f>Položky!BE60</f>
        <v>0</v>
      </c>
    </row>
    <row r="20" spans="1:9" s="35" customFormat="1" ht="12.75">
      <c r="A20" s="200" t="str">
        <f>Položky!B61</f>
        <v>784</v>
      </c>
      <c r="B20" s="115" t="str">
        <f>Položky!C61</f>
        <v>Malby</v>
      </c>
      <c r="C20" s="66"/>
      <c r="D20" s="116"/>
      <c r="E20" s="201">
        <f>Položky!BA64</f>
        <v>0</v>
      </c>
      <c r="F20" s="202">
        <f>Položky!BB64</f>
        <v>0</v>
      </c>
      <c r="G20" s="202">
        <f>Položky!BC64</f>
        <v>0</v>
      </c>
      <c r="H20" s="202">
        <f>Položky!BD64</f>
        <v>0</v>
      </c>
      <c r="I20" s="203">
        <f>Položky!BE64</f>
        <v>0</v>
      </c>
    </row>
    <row r="21" spans="1:9" s="35" customFormat="1" ht="12.75">
      <c r="A21" s="200" t="str">
        <f>Položky!B65</f>
        <v>M21</v>
      </c>
      <c r="B21" s="115" t="str">
        <f>Položky!C65</f>
        <v>Elektromontáže</v>
      </c>
      <c r="C21" s="66"/>
      <c r="D21" s="116"/>
      <c r="E21" s="201">
        <f>Položky!BA67</f>
        <v>0</v>
      </c>
      <c r="F21" s="202">
        <f>Položky!BB67</f>
        <v>0</v>
      </c>
      <c r="G21" s="202">
        <f>Položky!BC67</f>
        <v>0</v>
      </c>
      <c r="H21" s="202">
        <f>Položky!BD67</f>
        <v>0</v>
      </c>
      <c r="I21" s="203">
        <f>Položky!BE67</f>
        <v>0</v>
      </c>
    </row>
    <row r="22" spans="1:9" s="35" customFormat="1" ht="13.5" thickBot="1">
      <c r="A22" s="200" t="str">
        <f>Položky!B68</f>
        <v>D96</v>
      </c>
      <c r="B22" s="115" t="str">
        <f>Položky!C68</f>
        <v>Přesuny suti a vybouraných hmot</v>
      </c>
      <c r="C22" s="66"/>
      <c r="D22" s="116"/>
      <c r="E22" s="201">
        <f>Položky!BA73</f>
        <v>0</v>
      </c>
      <c r="F22" s="202">
        <f>Položky!BB73</f>
        <v>0</v>
      </c>
      <c r="G22" s="202">
        <f>Položky!BC73</f>
        <v>0</v>
      </c>
      <c r="H22" s="202">
        <f>Položky!BD73</f>
        <v>0</v>
      </c>
      <c r="I22" s="203">
        <f>Položky!BE73</f>
        <v>0</v>
      </c>
    </row>
    <row r="23" spans="1:9" s="123" customFormat="1" ht="13.5" thickBot="1">
      <c r="A23" s="117"/>
      <c r="B23" s="118" t="s">
        <v>58</v>
      </c>
      <c r="C23" s="118"/>
      <c r="D23" s="119"/>
      <c r="E23" s="120">
        <f>SUM(E7:E22)</f>
        <v>0</v>
      </c>
      <c r="F23" s="121">
        <f>SUM(F7:F22)</f>
        <v>0</v>
      </c>
      <c r="G23" s="121">
        <f>SUM(G7:G22)</f>
        <v>0</v>
      </c>
      <c r="H23" s="121">
        <f>SUM(H7:H22)</f>
        <v>0</v>
      </c>
      <c r="I23" s="122">
        <f>SUM(I7:I22)</f>
        <v>0</v>
      </c>
    </row>
    <row r="24" spans="1:9" ht="12.75">
      <c r="A24" s="66"/>
      <c r="B24" s="66"/>
      <c r="C24" s="66"/>
      <c r="D24" s="66"/>
      <c r="E24" s="66"/>
      <c r="F24" s="66"/>
      <c r="G24" s="66"/>
      <c r="H24" s="66"/>
      <c r="I24" s="66"/>
    </row>
    <row r="25" spans="1:57" ht="19.5" customHeight="1">
      <c r="A25" s="107" t="s">
        <v>59</v>
      </c>
      <c r="B25" s="107"/>
      <c r="C25" s="107"/>
      <c r="D25" s="107"/>
      <c r="E25" s="107"/>
      <c r="F25" s="107"/>
      <c r="G25" s="124"/>
      <c r="H25" s="107"/>
      <c r="I25" s="107"/>
      <c r="BA25" s="41"/>
      <c r="BB25" s="41"/>
      <c r="BC25" s="41"/>
      <c r="BD25" s="41"/>
      <c r="BE25" s="41"/>
    </row>
    <row r="26" spans="1:9" ht="13.5" thickBot="1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12.75">
      <c r="A27" s="71" t="s">
        <v>60</v>
      </c>
      <c r="B27" s="72"/>
      <c r="C27" s="72"/>
      <c r="D27" s="125"/>
      <c r="E27" s="126" t="s">
        <v>61</v>
      </c>
      <c r="F27" s="127" t="s">
        <v>62</v>
      </c>
      <c r="G27" s="128" t="s">
        <v>63</v>
      </c>
      <c r="H27" s="129"/>
      <c r="I27" s="130" t="s">
        <v>61</v>
      </c>
    </row>
    <row r="28" spans="1:53" ht="12.75">
      <c r="A28" s="64" t="s">
        <v>171</v>
      </c>
      <c r="B28" s="55"/>
      <c r="C28" s="55"/>
      <c r="D28" s="131"/>
      <c r="E28" s="132">
        <v>0</v>
      </c>
      <c r="F28" s="133">
        <v>0</v>
      </c>
      <c r="G28" s="134">
        <f aca="true" t="shared" si="0" ref="G28:G35">CHOOSE(BA28+1,HSV+PSV,HSV+PSV+Mont,HSV+PSV+Dodavka+Mont,HSV,PSV,Mont,Dodavka,Mont+Dodavka,0)</f>
        <v>0</v>
      </c>
      <c r="H28" s="135"/>
      <c r="I28" s="136">
        <f aca="true" t="shared" si="1" ref="I28:I35">E28+F28*G28/100</f>
        <v>0</v>
      </c>
      <c r="BA28">
        <v>0</v>
      </c>
    </row>
    <row r="29" spans="1:53" ht="12.75">
      <c r="A29" s="64" t="s">
        <v>172</v>
      </c>
      <c r="B29" s="55"/>
      <c r="C29" s="55"/>
      <c r="D29" s="131"/>
      <c r="E29" s="132">
        <v>0</v>
      </c>
      <c r="F29" s="133">
        <v>0</v>
      </c>
      <c r="G29" s="134">
        <f t="shared" si="0"/>
        <v>0</v>
      </c>
      <c r="H29" s="135"/>
      <c r="I29" s="136">
        <f t="shared" si="1"/>
        <v>0</v>
      </c>
      <c r="BA29">
        <v>0</v>
      </c>
    </row>
    <row r="30" spans="1:53" ht="12.75">
      <c r="A30" s="64" t="s">
        <v>173</v>
      </c>
      <c r="B30" s="55"/>
      <c r="C30" s="55"/>
      <c r="D30" s="131"/>
      <c r="E30" s="132">
        <v>0</v>
      </c>
      <c r="F30" s="133">
        <v>0</v>
      </c>
      <c r="G30" s="134">
        <f t="shared" si="0"/>
        <v>0</v>
      </c>
      <c r="H30" s="135"/>
      <c r="I30" s="136">
        <f t="shared" si="1"/>
        <v>0</v>
      </c>
      <c r="BA30">
        <v>0</v>
      </c>
    </row>
    <row r="31" spans="1:53" ht="12.75">
      <c r="A31" s="64" t="s">
        <v>174</v>
      </c>
      <c r="B31" s="55"/>
      <c r="C31" s="55"/>
      <c r="D31" s="131"/>
      <c r="E31" s="132">
        <v>0</v>
      </c>
      <c r="F31" s="133">
        <v>0</v>
      </c>
      <c r="G31" s="134">
        <f t="shared" si="0"/>
        <v>0</v>
      </c>
      <c r="H31" s="135"/>
      <c r="I31" s="136">
        <f t="shared" si="1"/>
        <v>0</v>
      </c>
      <c r="BA31">
        <v>0</v>
      </c>
    </row>
    <row r="32" spans="1:53" ht="12.75">
      <c r="A32" s="64" t="s">
        <v>175</v>
      </c>
      <c r="B32" s="55"/>
      <c r="C32" s="55"/>
      <c r="D32" s="131"/>
      <c r="E32" s="132">
        <v>0</v>
      </c>
      <c r="F32" s="133">
        <v>0</v>
      </c>
      <c r="G32" s="134">
        <f t="shared" si="0"/>
        <v>0</v>
      </c>
      <c r="H32" s="135"/>
      <c r="I32" s="136">
        <f t="shared" si="1"/>
        <v>0</v>
      </c>
      <c r="BA32">
        <v>1</v>
      </c>
    </row>
    <row r="33" spans="1:53" ht="12.75">
      <c r="A33" s="64" t="s">
        <v>176</v>
      </c>
      <c r="B33" s="55"/>
      <c r="C33" s="55"/>
      <c r="D33" s="131"/>
      <c r="E33" s="132">
        <v>0</v>
      </c>
      <c r="F33" s="133">
        <v>0</v>
      </c>
      <c r="G33" s="134">
        <f t="shared" si="0"/>
        <v>0</v>
      </c>
      <c r="H33" s="135"/>
      <c r="I33" s="136">
        <f t="shared" si="1"/>
        <v>0</v>
      </c>
      <c r="BA33">
        <v>1</v>
      </c>
    </row>
    <row r="34" spans="1:53" ht="12.75">
      <c r="A34" s="64" t="s">
        <v>177</v>
      </c>
      <c r="B34" s="55"/>
      <c r="C34" s="55"/>
      <c r="D34" s="131"/>
      <c r="E34" s="132">
        <v>0</v>
      </c>
      <c r="F34" s="133">
        <v>0</v>
      </c>
      <c r="G34" s="134">
        <f t="shared" si="0"/>
        <v>0</v>
      </c>
      <c r="H34" s="135"/>
      <c r="I34" s="136">
        <f t="shared" si="1"/>
        <v>0</v>
      </c>
      <c r="BA34">
        <v>2</v>
      </c>
    </row>
    <row r="35" spans="1:53" ht="12.75">
      <c r="A35" s="64" t="s">
        <v>178</v>
      </c>
      <c r="B35" s="55"/>
      <c r="C35" s="55"/>
      <c r="D35" s="131"/>
      <c r="E35" s="132">
        <v>0</v>
      </c>
      <c r="F35" s="133">
        <v>0</v>
      </c>
      <c r="G35" s="134">
        <f t="shared" si="0"/>
        <v>0</v>
      </c>
      <c r="H35" s="135"/>
      <c r="I35" s="136">
        <f t="shared" si="1"/>
        <v>0</v>
      </c>
      <c r="BA35">
        <v>2</v>
      </c>
    </row>
    <row r="36" spans="1:9" ht="13.5" thickBot="1">
      <c r="A36" s="137"/>
      <c r="B36" s="138" t="s">
        <v>64</v>
      </c>
      <c r="C36" s="139"/>
      <c r="D36" s="140"/>
      <c r="E36" s="141"/>
      <c r="F36" s="142"/>
      <c r="G36" s="142"/>
      <c r="H36" s="215">
        <f>SUM(I28:I35)</f>
        <v>0</v>
      </c>
      <c r="I36" s="216"/>
    </row>
    <row r="38" spans="2:9" ht="12.75">
      <c r="B38" s="123"/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</sheetData>
  <sheetProtection/>
  <mergeCells count="4">
    <mergeCell ref="H36:I36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46"/>
  <sheetViews>
    <sheetView showGridLines="0" showZeros="0" tabSelected="1" workbookViewId="0" topLeftCell="A1">
      <selection activeCell="F72" sqref="F72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65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7" t="s">
        <v>49</v>
      </c>
      <c r="B3" s="218"/>
      <c r="C3" s="97" t="str">
        <f>CONCATENATE(cislostavby," ",nazevstavby)</f>
        <v>13CH01 Oprava bytu</v>
      </c>
      <c r="D3" s="151"/>
      <c r="E3" s="152" t="s">
        <v>66</v>
      </c>
      <c r="F3" s="153">
        <f>Rekapitulace!H1</f>
        <v>0</v>
      </c>
      <c r="G3" s="154"/>
    </row>
    <row r="4" spans="1:7" ht="13.5" thickBot="1">
      <c r="A4" s="227" t="s">
        <v>51</v>
      </c>
      <c r="B4" s="220"/>
      <c r="C4" s="103" t="str">
        <f>CONCATENATE(cisloobjektu," ",nazevobjektu)</f>
        <v>01 Oprava bytu</v>
      </c>
      <c r="D4" s="155"/>
      <c r="E4" s="228">
        <f>Rekapitulace!G2</f>
        <v>0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79</v>
      </c>
      <c r="C7" s="165" t="s">
        <v>80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81</v>
      </c>
      <c r="C8" s="173" t="s">
        <v>82</v>
      </c>
      <c r="D8" s="174" t="s">
        <v>83</v>
      </c>
      <c r="E8" s="175">
        <v>4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0.0706</v>
      </c>
    </row>
    <row r="9" spans="1:104" ht="22.5">
      <c r="A9" s="171">
        <v>2</v>
      </c>
      <c r="B9" s="172" t="s">
        <v>84</v>
      </c>
      <c r="C9" s="173" t="s">
        <v>85</v>
      </c>
      <c r="D9" s="174" t="s">
        <v>83</v>
      </c>
      <c r="E9" s="175">
        <v>14</v>
      </c>
      <c r="F9" s="175"/>
      <c r="G9" s="176">
        <f>E9*F9</f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</v>
      </c>
      <c r="CB9" s="177">
        <v>1</v>
      </c>
      <c r="CZ9" s="146">
        <v>0.1055</v>
      </c>
    </row>
    <row r="10" spans="1:57" ht="12.75">
      <c r="A10" s="184"/>
      <c r="B10" s="185" t="s">
        <v>75</v>
      </c>
      <c r="C10" s="186" t="str">
        <f>CONCATENATE(B7," ",C7)</f>
        <v>3 Svislé a kompletní konstrukce</v>
      </c>
      <c r="D10" s="187"/>
      <c r="E10" s="188"/>
      <c r="F10" s="189"/>
      <c r="G10" s="190">
        <f>SUM(G7:G9)</f>
        <v>0</v>
      </c>
      <c r="O10" s="170">
        <v>4</v>
      </c>
      <c r="BA10" s="191">
        <f>SUM(BA7:BA9)</f>
        <v>0</v>
      </c>
      <c r="BB10" s="191">
        <f>SUM(BB7:BB9)</f>
        <v>0</v>
      </c>
      <c r="BC10" s="191">
        <f>SUM(BC7:BC9)</f>
        <v>0</v>
      </c>
      <c r="BD10" s="191">
        <f>SUM(BD7:BD9)</f>
        <v>0</v>
      </c>
      <c r="BE10" s="191">
        <f>SUM(BE7:BE9)</f>
        <v>0</v>
      </c>
    </row>
    <row r="11" spans="1:15" ht="12.75">
      <c r="A11" s="163" t="s">
        <v>74</v>
      </c>
      <c r="B11" s="164" t="s">
        <v>86</v>
      </c>
      <c r="C11" s="165" t="s">
        <v>87</v>
      </c>
      <c r="D11" s="166"/>
      <c r="E11" s="167"/>
      <c r="F11" s="167"/>
      <c r="G11" s="168"/>
      <c r="H11" s="169"/>
      <c r="I11" s="169"/>
      <c r="O11" s="170">
        <v>1</v>
      </c>
    </row>
    <row r="12" spans="1:104" ht="12.75">
      <c r="A12" s="171">
        <v>3</v>
      </c>
      <c r="B12" s="172" t="s">
        <v>88</v>
      </c>
      <c r="C12" s="173" t="s">
        <v>89</v>
      </c>
      <c r="D12" s="174" t="s">
        <v>83</v>
      </c>
      <c r="E12" s="175">
        <v>51</v>
      </c>
      <c r="F12" s="175"/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0.0112</v>
      </c>
    </row>
    <row r="13" spans="1:57" ht="12.75">
      <c r="A13" s="184"/>
      <c r="B13" s="185" t="s">
        <v>75</v>
      </c>
      <c r="C13" s="186" t="str">
        <f>CONCATENATE(B11," ",C11)</f>
        <v>4 Vodorovné konstrukce</v>
      </c>
      <c r="D13" s="187"/>
      <c r="E13" s="188"/>
      <c r="F13" s="189"/>
      <c r="G13" s="190">
        <f>SUM(G11:G12)</f>
        <v>0</v>
      </c>
      <c r="O13" s="170">
        <v>4</v>
      </c>
      <c r="BA13" s="191">
        <f>SUM(BA11:BA12)</f>
        <v>0</v>
      </c>
      <c r="BB13" s="191">
        <f>SUM(BB11:BB12)</f>
        <v>0</v>
      </c>
      <c r="BC13" s="191">
        <f>SUM(BC11:BC12)</f>
        <v>0</v>
      </c>
      <c r="BD13" s="191">
        <f>SUM(BD11:BD12)</f>
        <v>0</v>
      </c>
      <c r="BE13" s="191">
        <f>SUM(BE11:BE12)</f>
        <v>0</v>
      </c>
    </row>
    <row r="14" spans="1:15" ht="12.75">
      <c r="A14" s="163" t="s">
        <v>74</v>
      </c>
      <c r="B14" s="164" t="s">
        <v>90</v>
      </c>
      <c r="C14" s="165" t="s">
        <v>91</v>
      </c>
      <c r="D14" s="166"/>
      <c r="E14" s="167"/>
      <c r="F14" s="167"/>
      <c r="G14" s="168"/>
      <c r="H14" s="169"/>
      <c r="I14" s="169"/>
      <c r="O14" s="170">
        <v>1</v>
      </c>
    </row>
    <row r="15" spans="1:104" ht="12.75">
      <c r="A15" s="171">
        <v>4</v>
      </c>
      <c r="B15" s="172" t="s">
        <v>92</v>
      </c>
      <c r="C15" s="173" t="s">
        <v>93</v>
      </c>
      <c r="D15" s="174" t="s">
        <v>83</v>
      </c>
      <c r="E15" s="175">
        <v>22</v>
      </c>
      <c r="F15" s="175"/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0.0253</v>
      </c>
    </row>
    <row r="16" spans="1:104" ht="12.75">
      <c r="A16" s="171">
        <v>5</v>
      </c>
      <c r="B16" s="172" t="s">
        <v>94</v>
      </c>
      <c r="C16" s="173" t="s">
        <v>95</v>
      </c>
      <c r="D16" s="174" t="s">
        <v>83</v>
      </c>
      <c r="E16" s="175">
        <v>102</v>
      </c>
      <c r="F16" s="175"/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0.02798</v>
      </c>
    </row>
    <row r="17" spans="1:57" ht="12.75">
      <c r="A17" s="184"/>
      <c r="B17" s="185" t="s">
        <v>75</v>
      </c>
      <c r="C17" s="186" t="str">
        <f>CONCATENATE(B14," ",C14)</f>
        <v>61 Upravy povrchů vnitřní</v>
      </c>
      <c r="D17" s="187"/>
      <c r="E17" s="188"/>
      <c r="F17" s="189"/>
      <c r="G17" s="190">
        <f>SUM(G14:G16)</f>
        <v>0</v>
      </c>
      <c r="O17" s="170">
        <v>4</v>
      </c>
      <c r="BA17" s="191">
        <f>SUM(BA14:BA16)</f>
        <v>0</v>
      </c>
      <c r="BB17" s="191">
        <f>SUM(BB14:BB16)</f>
        <v>0</v>
      </c>
      <c r="BC17" s="191">
        <f>SUM(BC14:BC16)</f>
        <v>0</v>
      </c>
      <c r="BD17" s="191">
        <f>SUM(BD14:BD16)</f>
        <v>0</v>
      </c>
      <c r="BE17" s="191">
        <f>SUM(BE14:BE16)</f>
        <v>0</v>
      </c>
    </row>
    <row r="18" spans="1:15" ht="12.75">
      <c r="A18" s="163" t="s">
        <v>74</v>
      </c>
      <c r="B18" s="164" t="s">
        <v>96</v>
      </c>
      <c r="C18" s="165" t="s">
        <v>97</v>
      </c>
      <c r="D18" s="166"/>
      <c r="E18" s="167"/>
      <c r="F18" s="167"/>
      <c r="G18" s="168"/>
      <c r="H18" s="169"/>
      <c r="I18" s="169"/>
      <c r="O18" s="170">
        <v>1</v>
      </c>
    </row>
    <row r="19" spans="1:104" ht="12.75">
      <c r="A19" s="171">
        <v>7</v>
      </c>
      <c r="B19" s="172" t="s">
        <v>99</v>
      </c>
      <c r="C19" s="173" t="s">
        <v>100</v>
      </c>
      <c r="D19" s="174" t="s">
        <v>98</v>
      </c>
      <c r="E19" s="175">
        <v>5.6</v>
      </c>
      <c r="F19" s="175"/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2.525</v>
      </c>
    </row>
    <row r="20" spans="1:104" ht="12.75">
      <c r="A20" s="171">
        <v>8</v>
      </c>
      <c r="B20" s="172" t="s">
        <v>101</v>
      </c>
      <c r="C20" s="173" t="s">
        <v>102</v>
      </c>
      <c r="D20" s="174" t="s">
        <v>98</v>
      </c>
      <c r="E20" s="175">
        <v>3.8</v>
      </c>
      <c r="F20" s="175"/>
      <c r="G20" s="176">
        <f>E20*F20</f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1</v>
      </c>
      <c r="CB20" s="177">
        <v>1</v>
      </c>
      <c r="CZ20" s="146">
        <v>1.837</v>
      </c>
    </row>
    <row r="21" spans="1:57" ht="12.75">
      <c r="A21" s="184"/>
      <c r="B21" s="185" t="s">
        <v>75</v>
      </c>
      <c r="C21" s="186" t="str">
        <f>CONCATENATE(B18," ",C18)</f>
        <v>63 Podlahy a podlahové konstrukce</v>
      </c>
      <c r="D21" s="187"/>
      <c r="E21" s="188"/>
      <c r="F21" s="189"/>
      <c r="G21" s="190">
        <f>SUM(G18:G20)</f>
        <v>0</v>
      </c>
      <c r="O21" s="170">
        <v>4</v>
      </c>
      <c r="BA21" s="191">
        <f>SUM(BA18:BA20)</f>
        <v>0</v>
      </c>
      <c r="BB21" s="191">
        <f>SUM(BB18:BB20)</f>
        <v>0</v>
      </c>
      <c r="BC21" s="191">
        <f>SUM(BC18:BC20)</f>
        <v>0</v>
      </c>
      <c r="BD21" s="191">
        <f>SUM(BD18:BD20)</f>
        <v>0</v>
      </c>
      <c r="BE21" s="191">
        <f>SUM(BE18:BE20)</f>
        <v>0</v>
      </c>
    </row>
    <row r="22" spans="1:15" ht="12.75">
      <c r="A22" s="163" t="s">
        <v>74</v>
      </c>
      <c r="B22" s="164" t="s">
        <v>103</v>
      </c>
      <c r="C22" s="165" t="s">
        <v>104</v>
      </c>
      <c r="D22" s="166"/>
      <c r="E22" s="167"/>
      <c r="F22" s="167"/>
      <c r="G22" s="168"/>
      <c r="H22" s="169"/>
      <c r="I22" s="169"/>
      <c r="O22" s="170">
        <v>1</v>
      </c>
    </row>
    <row r="23" spans="1:104" ht="12.75">
      <c r="A23" s="171">
        <v>11</v>
      </c>
      <c r="B23" s="172" t="s">
        <v>105</v>
      </c>
      <c r="C23" s="173" t="s">
        <v>106</v>
      </c>
      <c r="D23" s="174" t="s">
        <v>98</v>
      </c>
      <c r="E23" s="175">
        <v>1.9</v>
      </c>
      <c r="F23" s="175"/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0.00128</v>
      </c>
    </row>
    <row r="24" spans="1:57" ht="12.75">
      <c r="A24" s="184"/>
      <c r="B24" s="185" t="s">
        <v>75</v>
      </c>
      <c r="C24" s="186" t="str">
        <f>CONCATENATE(B22," ",C22)</f>
        <v>96 Bourání konstrukcí</v>
      </c>
      <c r="D24" s="187"/>
      <c r="E24" s="188"/>
      <c r="F24" s="189"/>
      <c r="G24" s="190">
        <f>SUM(G22:G23)</f>
        <v>0</v>
      </c>
      <c r="O24" s="170">
        <v>4</v>
      </c>
      <c r="BA24" s="191">
        <f>SUM(BA22:BA23)</f>
        <v>0</v>
      </c>
      <c r="BB24" s="191">
        <f>SUM(BB22:BB23)</f>
        <v>0</v>
      </c>
      <c r="BC24" s="191">
        <f>SUM(BC22:BC23)</f>
        <v>0</v>
      </c>
      <c r="BD24" s="191">
        <f>SUM(BD22:BD23)</f>
        <v>0</v>
      </c>
      <c r="BE24" s="191">
        <f>SUM(BE22:BE23)</f>
        <v>0</v>
      </c>
    </row>
    <row r="25" spans="1:15" ht="12.75">
      <c r="A25" s="163" t="s">
        <v>74</v>
      </c>
      <c r="B25" s="164" t="s">
        <v>107</v>
      </c>
      <c r="C25" s="165" t="s">
        <v>108</v>
      </c>
      <c r="D25" s="166"/>
      <c r="E25" s="167"/>
      <c r="F25" s="167"/>
      <c r="G25" s="168"/>
      <c r="H25" s="169"/>
      <c r="I25" s="169"/>
      <c r="O25" s="170">
        <v>1</v>
      </c>
    </row>
    <row r="26" spans="1:104" ht="12.75">
      <c r="A26" s="171">
        <v>12</v>
      </c>
      <c r="B26" s="172" t="s">
        <v>109</v>
      </c>
      <c r="C26" s="173" t="s">
        <v>110</v>
      </c>
      <c r="D26" s="174" t="s">
        <v>83</v>
      </c>
      <c r="E26" s="175">
        <v>124</v>
      </c>
      <c r="F26" s="175"/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0</v>
      </c>
    </row>
    <row r="27" spans="1:57" ht="12.75">
      <c r="A27" s="184"/>
      <c r="B27" s="185" t="s">
        <v>75</v>
      </c>
      <c r="C27" s="186" t="str">
        <f>CONCATENATE(B25," ",C25)</f>
        <v>97 Prorážení otvorů</v>
      </c>
      <c r="D27" s="187"/>
      <c r="E27" s="188"/>
      <c r="F27" s="189"/>
      <c r="G27" s="190">
        <f>SUM(G25:G26)</f>
        <v>0</v>
      </c>
      <c r="O27" s="170">
        <v>4</v>
      </c>
      <c r="BA27" s="191">
        <f>SUM(BA25:BA26)</f>
        <v>0</v>
      </c>
      <c r="BB27" s="191">
        <f>SUM(BB25:BB26)</f>
        <v>0</v>
      </c>
      <c r="BC27" s="191">
        <f>SUM(BC25:BC26)</f>
        <v>0</v>
      </c>
      <c r="BD27" s="191">
        <f>SUM(BD25:BD26)</f>
        <v>0</v>
      </c>
      <c r="BE27" s="191">
        <f>SUM(BE25:BE26)</f>
        <v>0</v>
      </c>
    </row>
    <row r="28" spans="1:15" ht="12.75">
      <c r="A28" s="163" t="s">
        <v>74</v>
      </c>
      <c r="B28" s="164" t="s">
        <v>111</v>
      </c>
      <c r="C28" s="165" t="s">
        <v>112</v>
      </c>
      <c r="D28" s="166"/>
      <c r="E28" s="167"/>
      <c r="F28" s="167"/>
      <c r="G28" s="168"/>
      <c r="H28" s="169"/>
      <c r="I28" s="169"/>
      <c r="O28" s="170">
        <v>1</v>
      </c>
    </row>
    <row r="29" spans="1:104" ht="12.75">
      <c r="A29" s="171">
        <v>13</v>
      </c>
      <c r="B29" s="172" t="s">
        <v>113</v>
      </c>
      <c r="C29" s="173" t="s">
        <v>114</v>
      </c>
      <c r="D29" s="174" t="s">
        <v>115</v>
      </c>
      <c r="E29" s="175">
        <v>11.04748</v>
      </c>
      <c r="F29" s="175"/>
      <c r="G29" s="176">
        <f>E29*F29</f>
        <v>0</v>
      </c>
      <c r="O29" s="170">
        <v>2</v>
      </c>
      <c r="AA29" s="146">
        <v>7</v>
      </c>
      <c r="AB29" s="146">
        <v>1</v>
      </c>
      <c r="AC29" s="146">
        <v>2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7</v>
      </c>
      <c r="CB29" s="177">
        <v>1</v>
      </c>
      <c r="CZ29" s="146">
        <v>0</v>
      </c>
    </row>
    <row r="30" spans="1:57" ht="12.75">
      <c r="A30" s="184"/>
      <c r="B30" s="185" t="s">
        <v>75</v>
      </c>
      <c r="C30" s="186" t="str">
        <f>CONCATENATE(B28," ",C28)</f>
        <v>99 Staveništní přesun hmot</v>
      </c>
      <c r="D30" s="187"/>
      <c r="E30" s="188"/>
      <c r="F30" s="189"/>
      <c r="G30" s="190">
        <f>SUM(G28:G29)</f>
        <v>0</v>
      </c>
      <c r="O30" s="170">
        <v>4</v>
      </c>
      <c r="BA30" s="191">
        <f>SUM(BA28:BA29)</f>
        <v>0</v>
      </c>
      <c r="BB30" s="191">
        <f>SUM(BB28:BB29)</f>
        <v>0</v>
      </c>
      <c r="BC30" s="191">
        <f>SUM(BC28:BC29)</f>
        <v>0</v>
      </c>
      <c r="BD30" s="191">
        <f>SUM(BD28:BD29)</f>
        <v>0</v>
      </c>
      <c r="BE30" s="191">
        <f>SUM(BE28:BE29)</f>
        <v>0</v>
      </c>
    </row>
    <row r="31" spans="1:15" ht="12.75">
      <c r="A31" s="163" t="s">
        <v>74</v>
      </c>
      <c r="B31" s="164" t="s">
        <v>116</v>
      </c>
      <c r="C31" s="165" t="s">
        <v>117</v>
      </c>
      <c r="D31" s="166"/>
      <c r="E31" s="167"/>
      <c r="F31" s="167"/>
      <c r="G31" s="168"/>
      <c r="H31" s="169"/>
      <c r="I31" s="169"/>
      <c r="O31" s="170">
        <v>1</v>
      </c>
    </row>
    <row r="32" spans="1:104" ht="22.5">
      <c r="A32" s="171">
        <v>14</v>
      </c>
      <c r="B32" s="172" t="s">
        <v>118</v>
      </c>
      <c r="C32" s="173" t="s">
        <v>119</v>
      </c>
      <c r="D32" s="174" t="s">
        <v>83</v>
      </c>
      <c r="E32" s="175">
        <v>50</v>
      </c>
      <c r="F32" s="175"/>
      <c r="G32" s="176">
        <f>E32*F32</f>
        <v>0</v>
      </c>
      <c r="O32" s="170">
        <v>2</v>
      </c>
      <c r="AA32" s="146">
        <v>1</v>
      </c>
      <c r="AB32" s="146">
        <v>7</v>
      </c>
      <c r="AC32" s="146">
        <v>7</v>
      </c>
      <c r="AZ32" s="146">
        <v>2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7</v>
      </c>
      <c r="CZ32" s="146">
        <v>0.0003</v>
      </c>
    </row>
    <row r="33" spans="1:104" ht="22.5">
      <c r="A33" s="171">
        <v>15</v>
      </c>
      <c r="B33" s="172" t="s">
        <v>120</v>
      </c>
      <c r="C33" s="173" t="s">
        <v>121</v>
      </c>
      <c r="D33" s="174" t="s">
        <v>83</v>
      </c>
      <c r="E33" s="175">
        <v>50</v>
      </c>
      <c r="F33" s="175"/>
      <c r="G33" s="176">
        <f>E33*F33</f>
        <v>0</v>
      </c>
      <c r="O33" s="170">
        <v>2</v>
      </c>
      <c r="AA33" s="146">
        <v>1</v>
      </c>
      <c r="AB33" s="146">
        <v>7</v>
      </c>
      <c r="AC33" s="146">
        <v>7</v>
      </c>
      <c r="AZ33" s="146">
        <v>2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7</v>
      </c>
      <c r="CZ33" s="146">
        <v>0.00041</v>
      </c>
    </row>
    <row r="34" spans="1:104" ht="12.75">
      <c r="A34" s="171">
        <v>16</v>
      </c>
      <c r="B34" s="172" t="s">
        <v>122</v>
      </c>
      <c r="C34" s="173" t="s">
        <v>123</v>
      </c>
      <c r="D34" s="174" t="s">
        <v>83</v>
      </c>
      <c r="E34" s="175">
        <v>57.5</v>
      </c>
      <c r="F34" s="175"/>
      <c r="G34" s="176">
        <f>E34*F34</f>
        <v>0</v>
      </c>
      <c r="O34" s="170">
        <v>2</v>
      </c>
      <c r="AA34" s="146">
        <v>3</v>
      </c>
      <c r="AB34" s="146">
        <v>7</v>
      </c>
      <c r="AC34" s="146">
        <v>62832132</v>
      </c>
      <c r="AZ34" s="146">
        <v>2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3</v>
      </c>
      <c r="CB34" s="177">
        <v>7</v>
      </c>
      <c r="CZ34" s="146">
        <v>0.00388</v>
      </c>
    </row>
    <row r="35" spans="1:15" ht="12.75">
      <c r="A35" s="178"/>
      <c r="B35" s="180"/>
      <c r="C35" s="224"/>
      <c r="D35" s="225"/>
      <c r="E35" s="181"/>
      <c r="F35" s="182"/>
      <c r="G35" s="183"/>
      <c r="M35" s="179" t="s">
        <v>124</v>
      </c>
      <c r="O35" s="170"/>
    </row>
    <row r="36" spans="1:104" ht="12.75">
      <c r="A36" s="171">
        <v>17</v>
      </c>
      <c r="B36" s="172" t="s">
        <v>125</v>
      </c>
      <c r="C36" s="173" t="s">
        <v>126</v>
      </c>
      <c r="D36" s="174" t="s">
        <v>62</v>
      </c>
      <c r="E36" s="175">
        <v>1.73629</v>
      </c>
      <c r="F36" s="175"/>
      <c r="G36" s="176">
        <f>E36*F36</f>
        <v>0</v>
      </c>
      <c r="O36" s="170">
        <v>2</v>
      </c>
      <c r="AA36" s="146">
        <v>7</v>
      </c>
      <c r="AB36" s="146">
        <v>1002</v>
      </c>
      <c r="AC36" s="146">
        <v>5</v>
      </c>
      <c r="AZ36" s="146">
        <v>2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7</v>
      </c>
      <c r="CB36" s="177">
        <v>1002</v>
      </c>
      <c r="CZ36" s="146">
        <v>0</v>
      </c>
    </row>
    <row r="37" spans="1:57" ht="12.75">
      <c r="A37" s="184"/>
      <c r="B37" s="185" t="s">
        <v>75</v>
      </c>
      <c r="C37" s="186" t="str">
        <f>CONCATENATE(B31," ",C31)</f>
        <v>711 Izolace proti vodě</v>
      </c>
      <c r="D37" s="187"/>
      <c r="E37" s="188"/>
      <c r="F37" s="189"/>
      <c r="G37" s="190">
        <f>SUM(G31:G36)</f>
        <v>0</v>
      </c>
      <c r="O37" s="170">
        <v>4</v>
      </c>
      <c r="BA37" s="191">
        <f>SUM(BA31:BA36)</f>
        <v>0</v>
      </c>
      <c r="BB37" s="191">
        <f>SUM(BB31:BB36)</f>
        <v>0</v>
      </c>
      <c r="BC37" s="191">
        <f>SUM(BC31:BC36)</f>
        <v>0</v>
      </c>
      <c r="BD37" s="191">
        <f>SUM(BD31:BD36)</f>
        <v>0</v>
      </c>
      <c r="BE37" s="191">
        <f>SUM(BE31:BE36)</f>
        <v>0</v>
      </c>
    </row>
    <row r="38" spans="1:15" ht="12.75">
      <c r="A38" s="163" t="s">
        <v>74</v>
      </c>
      <c r="B38" s="164" t="s">
        <v>127</v>
      </c>
      <c r="C38" s="165" t="s">
        <v>128</v>
      </c>
      <c r="D38" s="166"/>
      <c r="E38" s="167"/>
      <c r="F38" s="167"/>
      <c r="G38" s="168"/>
      <c r="H38" s="169"/>
      <c r="I38" s="169"/>
      <c r="O38" s="170">
        <v>1</v>
      </c>
    </row>
    <row r="39" spans="1:104" ht="22.5">
      <c r="A39" s="171">
        <v>18</v>
      </c>
      <c r="B39" s="172" t="s">
        <v>129</v>
      </c>
      <c r="C39" s="173" t="s">
        <v>130</v>
      </c>
      <c r="D39" s="174" t="s">
        <v>83</v>
      </c>
      <c r="E39" s="175">
        <v>51</v>
      </c>
      <c r="F39" s="175"/>
      <c r="G39" s="176">
        <f>E39*F39</f>
        <v>0</v>
      </c>
      <c r="O39" s="170">
        <v>2</v>
      </c>
      <c r="AA39" s="146">
        <v>1</v>
      </c>
      <c r="AB39" s="146">
        <v>7</v>
      </c>
      <c r="AC39" s="146">
        <v>7</v>
      </c>
      <c r="AZ39" s="146">
        <v>2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7</v>
      </c>
      <c r="CZ39" s="146">
        <v>0.00053</v>
      </c>
    </row>
    <row r="40" spans="1:104" ht="12.75">
      <c r="A40" s="171">
        <v>19</v>
      </c>
      <c r="B40" s="172" t="s">
        <v>131</v>
      </c>
      <c r="C40" s="173" t="s">
        <v>132</v>
      </c>
      <c r="D40" s="174" t="s">
        <v>83</v>
      </c>
      <c r="E40" s="175">
        <v>52.02</v>
      </c>
      <c r="F40" s="175"/>
      <c r="G40" s="176">
        <f>E40*F40</f>
        <v>0</v>
      </c>
      <c r="O40" s="170">
        <v>2</v>
      </c>
      <c r="AA40" s="146">
        <v>3</v>
      </c>
      <c r="AB40" s="146">
        <v>7</v>
      </c>
      <c r="AC40" s="146">
        <v>63151406</v>
      </c>
      <c r="AZ40" s="146">
        <v>2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3</v>
      </c>
      <c r="CB40" s="177">
        <v>7</v>
      </c>
      <c r="CZ40" s="146">
        <v>0.004</v>
      </c>
    </row>
    <row r="41" spans="1:15" ht="12.75">
      <c r="A41" s="178"/>
      <c r="B41" s="180"/>
      <c r="C41" s="224" t="s">
        <v>133</v>
      </c>
      <c r="D41" s="225"/>
      <c r="E41" s="181">
        <v>52.02</v>
      </c>
      <c r="F41" s="182"/>
      <c r="G41" s="183"/>
      <c r="M41" s="179" t="s">
        <v>133</v>
      </c>
      <c r="O41" s="170"/>
    </row>
    <row r="42" spans="1:104" ht="12.75">
      <c r="A42" s="171">
        <v>20</v>
      </c>
      <c r="B42" s="172" t="s">
        <v>134</v>
      </c>
      <c r="C42" s="173" t="s">
        <v>135</v>
      </c>
      <c r="D42" s="174" t="s">
        <v>62</v>
      </c>
      <c r="E42" s="175">
        <v>119.337144</v>
      </c>
      <c r="F42" s="175"/>
      <c r="G42" s="176">
        <f>E42*F42</f>
        <v>0</v>
      </c>
      <c r="O42" s="170">
        <v>2</v>
      </c>
      <c r="AA42" s="146">
        <v>7</v>
      </c>
      <c r="AB42" s="146">
        <v>1002</v>
      </c>
      <c r="AC42" s="146">
        <v>5</v>
      </c>
      <c r="AZ42" s="146">
        <v>2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7</v>
      </c>
      <c r="CB42" s="177">
        <v>1002</v>
      </c>
      <c r="CZ42" s="146">
        <v>0</v>
      </c>
    </row>
    <row r="43" spans="1:57" ht="12.75">
      <c r="A43" s="184"/>
      <c r="B43" s="185" t="s">
        <v>75</v>
      </c>
      <c r="C43" s="186" t="str">
        <f>CONCATENATE(B38," ",C38)</f>
        <v>713 Izolace tepelné</v>
      </c>
      <c r="D43" s="187"/>
      <c r="E43" s="188"/>
      <c r="F43" s="189"/>
      <c r="G43" s="190">
        <f>SUM(G38:G42)</f>
        <v>0</v>
      </c>
      <c r="O43" s="170">
        <v>4</v>
      </c>
      <c r="BA43" s="191">
        <f>SUM(BA38:BA42)</f>
        <v>0</v>
      </c>
      <c r="BB43" s="191">
        <f>SUM(BB38:BB42)</f>
        <v>0</v>
      </c>
      <c r="BC43" s="191">
        <f>SUM(BC38:BC42)</f>
        <v>0</v>
      </c>
      <c r="BD43" s="191">
        <f>SUM(BD38:BD42)</f>
        <v>0</v>
      </c>
      <c r="BE43" s="191">
        <f>SUM(BE38:BE42)</f>
        <v>0</v>
      </c>
    </row>
    <row r="44" spans="1:15" ht="12.75">
      <c r="A44" s="163" t="s">
        <v>74</v>
      </c>
      <c r="B44" s="164" t="s">
        <v>136</v>
      </c>
      <c r="C44" s="165" t="s">
        <v>137</v>
      </c>
      <c r="D44" s="166"/>
      <c r="E44" s="167"/>
      <c r="F44" s="167"/>
      <c r="G44" s="168"/>
      <c r="H44" s="169"/>
      <c r="I44" s="169"/>
      <c r="O44" s="170">
        <v>1</v>
      </c>
    </row>
    <row r="45" spans="1:104" ht="12.75">
      <c r="A45" s="171">
        <v>21</v>
      </c>
      <c r="B45" s="172" t="s">
        <v>78</v>
      </c>
      <c r="C45" s="173" t="s">
        <v>6</v>
      </c>
      <c r="D45" s="174" t="s">
        <v>179</v>
      </c>
      <c r="E45" s="175">
        <v>1</v>
      </c>
      <c r="F45" s="175"/>
      <c r="G45" s="176">
        <f>E45*F45</f>
        <v>0</v>
      </c>
      <c r="O45" s="170">
        <v>2</v>
      </c>
      <c r="AA45" s="146">
        <v>12</v>
      </c>
      <c r="AB45" s="146">
        <v>0</v>
      </c>
      <c r="AC45" s="146">
        <v>30</v>
      </c>
      <c r="AZ45" s="146">
        <v>2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12</v>
      </c>
      <c r="CB45" s="177">
        <v>0</v>
      </c>
      <c r="CZ45" s="146">
        <v>0</v>
      </c>
    </row>
    <row r="46" spans="1:57" ht="12.75">
      <c r="A46" s="184"/>
      <c r="B46" s="185" t="s">
        <v>75</v>
      </c>
      <c r="C46" s="186" t="str">
        <f>CONCATENATE(B44," ",C44)</f>
        <v>720 Zdravotechnická instalace</v>
      </c>
      <c r="D46" s="187"/>
      <c r="E46" s="188"/>
      <c r="F46" s="189"/>
      <c r="G46" s="190">
        <f>SUM(G44:G45)</f>
        <v>0</v>
      </c>
      <c r="O46" s="170">
        <v>4</v>
      </c>
      <c r="BA46" s="191">
        <f>SUM(BA44:BA45)</f>
        <v>0</v>
      </c>
      <c r="BB46" s="191">
        <f>SUM(BB44:BB45)</f>
        <v>0</v>
      </c>
      <c r="BC46" s="191">
        <f>SUM(BC44:BC45)</f>
        <v>0</v>
      </c>
      <c r="BD46" s="191">
        <f>SUM(BD44:BD45)</f>
        <v>0</v>
      </c>
      <c r="BE46" s="191">
        <f>SUM(BE44:BE45)</f>
        <v>0</v>
      </c>
    </row>
    <row r="47" spans="1:15" ht="12.75">
      <c r="A47" s="163" t="s">
        <v>74</v>
      </c>
      <c r="B47" s="164" t="s">
        <v>138</v>
      </c>
      <c r="C47" s="165" t="s">
        <v>139</v>
      </c>
      <c r="D47" s="166"/>
      <c r="E47" s="167"/>
      <c r="F47" s="167"/>
      <c r="G47" s="168"/>
      <c r="H47" s="169"/>
      <c r="I47" s="169"/>
      <c r="O47" s="170">
        <v>1</v>
      </c>
    </row>
    <row r="48" spans="1:104" ht="12.75">
      <c r="A48" s="171">
        <v>22</v>
      </c>
      <c r="B48" s="172" t="s">
        <v>78</v>
      </c>
      <c r="C48" s="173" t="s">
        <v>6</v>
      </c>
      <c r="D48" s="174" t="s">
        <v>179</v>
      </c>
      <c r="E48" s="175">
        <v>1</v>
      </c>
      <c r="F48" s="175"/>
      <c r="G48" s="176">
        <f>E48*F48</f>
        <v>0</v>
      </c>
      <c r="O48" s="170">
        <v>2</v>
      </c>
      <c r="AA48" s="146">
        <v>12</v>
      </c>
      <c r="AB48" s="146">
        <v>0</v>
      </c>
      <c r="AC48" s="146">
        <v>31</v>
      </c>
      <c r="AZ48" s="146">
        <v>2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12</v>
      </c>
      <c r="CB48" s="177">
        <v>0</v>
      </c>
      <c r="CZ48" s="146">
        <v>0</v>
      </c>
    </row>
    <row r="49" spans="1:57" ht="12.75">
      <c r="A49" s="184"/>
      <c r="B49" s="185" t="s">
        <v>75</v>
      </c>
      <c r="C49" s="186" t="str">
        <f>CONCATENATE(B47," ",C47)</f>
        <v>723 Plynovod</v>
      </c>
      <c r="D49" s="187"/>
      <c r="E49" s="188"/>
      <c r="F49" s="189"/>
      <c r="G49" s="190">
        <f>SUM(G47:G48)</f>
        <v>0</v>
      </c>
      <c r="O49" s="170">
        <v>4</v>
      </c>
      <c r="BA49" s="191">
        <f>SUM(BA47:BA48)</f>
        <v>0</v>
      </c>
      <c r="BB49" s="191">
        <f>SUM(BB47:BB48)</f>
        <v>0</v>
      </c>
      <c r="BC49" s="191">
        <f>SUM(BC47:BC48)</f>
        <v>0</v>
      </c>
      <c r="BD49" s="191">
        <f>SUM(BD47:BD48)</f>
        <v>0</v>
      </c>
      <c r="BE49" s="191">
        <f>SUM(BE47:BE48)</f>
        <v>0</v>
      </c>
    </row>
    <row r="50" spans="1:15" ht="12.75">
      <c r="A50" s="163" t="s">
        <v>74</v>
      </c>
      <c r="B50" s="164" t="s">
        <v>140</v>
      </c>
      <c r="C50" s="165" t="s">
        <v>141</v>
      </c>
      <c r="D50" s="166"/>
      <c r="E50" s="167"/>
      <c r="F50" s="167"/>
      <c r="G50" s="168"/>
      <c r="H50" s="169"/>
      <c r="I50" s="169"/>
      <c r="O50" s="170">
        <v>1</v>
      </c>
    </row>
    <row r="51" spans="1:104" ht="12.75">
      <c r="A51" s="171">
        <v>23</v>
      </c>
      <c r="B51" s="172" t="s">
        <v>78</v>
      </c>
      <c r="C51" s="173" t="s">
        <v>6</v>
      </c>
      <c r="D51" s="174" t="s">
        <v>179</v>
      </c>
      <c r="E51" s="175">
        <v>1</v>
      </c>
      <c r="F51" s="175"/>
      <c r="G51" s="176">
        <f>E51*F51</f>
        <v>0</v>
      </c>
      <c r="O51" s="170">
        <v>2</v>
      </c>
      <c r="AA51" s="146">
        <v>12</v>
      </c>
      <c r="AB51" s="146">
        <v>0</v>
      </c>
      <c r="AC51" s="146">
        <v>29</v>
      </c>
      <c r="AZ51" s="146">
        <v>2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12</v>
      </c>
      <c r="CB51" s="177">
        <v>0</v>
      </c>
      <c r="CZ51" s="146">
        <v>0</v>
      </c>
    </row>
    <row r="52" spans="1:57" ht="12.75">
      <c r="A52" s="184"/>
      <c r="B52" s="185" t="s">
        <v>75</v>
      </c>
      <c r="C52" s="186" t="str">
        <f>CONCATENATE(B50," ",C50)</f>
        <v>730 Ústřední vytápění</v>
      </c>
      <c r="D52" s="187"/>
      <c r="E52" s="188"/>
      <c r="F52" s="189"/>
      <c r="G52" s="190">
        <f>SUM(G50:G51)</f>
        <v>0</v>
      </c>
      <c r="O52" s="170">
        <v>4</v>
      </c>
      <c r="BA52" s="191">
        <f>SUM(BA50:BA51)</f>
        <v>0</v>
      </c>
      <c r="BB52" s="191">
        <f>SUM(BB50:BB51)</f>
        <v>0</v>
      </c>
      <c r="BC52" s="191">
        <f>SUM(BC50:BC51)</f>
        <v>0</v>
      </c>
      <c r="BD52" s="191">
        <f>SUM(BD50:BD51)</f>
        <v>0</v>
      </c>
      <c r="BE52" s="191">
        <f>SUM(BE50:BE51)</f>
        <v>0</v>
      </c>
    </row>
    <row r="53" spans="1:15" ht="12.75">
      <c r="A53" s="163" t="s">
        <v>74</v>
      </c>
      <c r="B53" s="164" t="s">
        <v>142</v>
      </c>
      <c r="C53" s="165" t="s">
        <v>143</v>
      </c>
      <c r="D53" s="166"/>
      <c r="E53" s="167"/>
      <c r="F53" s="167"/>
      <c r="G53" s="168"/>
      <c r="H53" s="169"/>
      <c r="I53" s="169"/>
      <c r="O53" s="170">
        <v>1</v>
      </c>
    </row>
    <row r="54" spans="1:104" ht="22.5">
      <c r="A54" s="171">
        <v>24</v>
      </c>
      <c r="B54" s="172" t="s">
        <v>144</v>
      </c>
      <c r="C54" s="173" t="s">
        <v>145</v>
      </c>
      <c r="D54" s="174" t="s">
        <v>83</v>
      </c>
      <c r="E54" s="175">
        <v>3.15</v>
      </c>
      <c r="F54" s="175"/>
      <c r="G54" s="176">
        <f aca="true" t="shared" si="0" ref="G54:G59">E54*F54</f>
        <v>0</v>
      </c>
      <c r="O54" s="170">
        <v>2</v>
      </c>
      <c r="AA54" s="146">
        <v>2</v>
      </c>
      <c r="AB54" s="146">
        <v>7</v>
      </c>
      <c r="AC54" s="146">
        <v>7</v>
      </c>
      <c r="AZ54" s="146">
        <v>2</v>
      </c>
      <c r="BA54" s="146">
        <f aca="true" t="shared" si="1" ref="BA54:BA59">IF(AZ54=1,G54,0)</f>
        <v>0</v>
      </c>
      <c r="BB54" s="146">
        <f aca="true" t="shared" si="2" ref="BB54:BB59">IF(AZ54=2,G54,0)</f>
        <v>0</v>
      </c>
      <c r="BC54" s="146">
        <f aca="true" t="shared" si="3" ref="BC54:BC59">IF(AZ54=3,G54,0)</f>
        <v>0</v>
      </c>
      <c r="BD54" s="146">
        <f aca="true" t="shared" si="4" ref="BD54:BD59">IF(AZ54=4,G54,0)</f>
        <v>0</v>
      </c>
      <c r="BE54" s="146">
        <f aca="true" t="shared" si="5" ref="BE54:BE59">IF(AZ54=5,G54,0)</f>
        <v>0</v>
      </c>
      <c r="CA54" s="177">
        <v>2</v>
      </c>
      <c r="CB54" s="177">
        <v>7</v>
      </c>
      <c r="CZ54" s="146">
        <v>0.02885</v>
      </c>
    </row>
    <row r="55" spans="1:104" ht="12.75">
      <c r="A55" s="171">
        <v>25</v>
      </c>
      <c r="B55" s="172" t="s">
        <v>146</v>
      </c>
      <c r="C55" s="173" t="s">
        <v>147</v>
      </c>
      <c r="D55" s="174" t="s">
        <v>148</v>
      </c>
      <c r="E55" s="175">
        <v>3</v>
      </c>
      <c r="F55" s="175"/>
      <c r="G55" s="176">
        <f t="shared" si="0"/>
        <v>0</v>
      </c>
      <c r="O55" s="170">
        <v>2</v>
      </c>
      <c r="AA55" s="146">
        <v>2</v>
      </c>
      <c r="AB55" s="146">
        <v>7</v>
      </c>
      <c r="AC55" s="146">
        <v>7</v>
      </c>
      <c r="AZ55" s="146">
        <v>2</v>
      </c>
      <c r="BA55" s="146">
        <f t="shared" si="1"/>
        <v>0</v>
      </c>
      <c r="BB55" s="146">
        <f t="shared" si="2"/>
        <v>0</v>
      </c>
      <c r="BC55" s="146">
        <f t="shared" si="3"/>
        <v>0</v>
      </c>
      <c r="BD55" s="146">
        <f t="shared" si="4"/>
        <v>0</v>
      </c>
      <c r="BE55" s="146">
        <f t="shared" si="5"/>
        <v>0</v>
      </c>
      <c r="CA55" s="177">
        <v>2</v>
      </c>
      <c r="CB55" s="177">
        <v>7</v>
      </c>
      <c r="CZ55" s="146">
        <v>0.00182</v>
      </c>
    </row>
    <row r="56" spans="1:104" ht="12.75">
      <c r="A56" s="171">
        <v>26</v>
      </c>
      <c r="B56" s="172" t="s">
        <v>149</v>
      </c>
      <c r="C56" s="173" t="s">
        <v>150</v>
      </c>
      <c r="D56" s="174" t="s">
        <v>148</v>
      </c>
      <c r="E56" s="175">
        <v>3</v>
      </c>
      <c r="F56" s="175"/>
      <c r="G56" s="176">
        <f t="shared" si="0"/>
        <v>0</v>
      </c>
      <c r="O56" s="170">
        <v>2</v>
      </c>
      <c r="AA56" s="146">
        <v>2</v>
      </c>
      <c r="AB56" s="146">
        <v>7</v>
      </c>
      <c r="AC56" s="146">
        <v>7</v>
      </c>
      <c r="AZ56" s="146">
        <v>2</v>
      </c>
      <c r="BA56" s="146">
        <f t="shared" si="1"/>
        <v>0</v>
      </c>
      <c r="BB56" s="146">
        <f t="shared" si="2"/>
        <v>0</v>
      </c>
      <c r="BC56" s="146">
        <f t="shared" si="3"/>
        <v>0</v>
      </c>
      <c r="BD56" s="146">
        <f t="shared" si="4"/>
        <v>0</v>
      </c>
      <c r="BE56" s="146">
        <f t="shared" si="5"/>
        <v>0</v>
      </c>
      <c r="CA56" s="177">
        <v>2</v>
      </c>
      <c r="CB56" s="177">
        <v>7</v>
      </c>
      <c r="CZ56" s="146">
        <v>0.00202</v>
      </c>
    </row>
    <row r="57" spans="1:104" ht="12.75">
      <c r="A57" s="171">
        <v>27</v>
      </c>
      <c r="B57" s="172" t="s">
        <v>78</v>
      </c>
      <c r="C57" s="173" t="s">
        <v>6</v>
      </c>
      <c r="D57" s="174"/>
      <c r="E57" s="175">
        <v>0</v>
      </c>
      <c r="F57" s="175">
        <v>0</v>
      </c>
      <c r="G57" s="176">
        <f t="shared" si="0"/>
        <v>0</v>
      </c>
      <c r="O57" s="170">
        <v>2</v>
      </c>
      <c r="AA57" s="146">
        <v>12</v>
      </c>
      <c r="AB57" s="146">
        <v>0</v>
      </c>
      <c r="AC57" s="146">
        <v>25</v>
      </c>
      <c r="AZ57" s="146">
        <v>2</v>
      </c>
      <c r="BA57" s="146">
        <f t="shared" si="1"/>
        <v>0</v>
      </c>
      <c r="BB57" s="146">
        <f t="shared" si="2"/>
        <v>0</v>
      </c>
      <c r="BC57" s="146">
        <f t="shared" si="3"/>
        <v>0</v>
      </c>
      <c r="BD57" s="146">
        <f t="shared" si="4"/>
        <v>0</v>
      </c>
      <c r="BE57" s="146">
        <f t="shared" si="5"/>
        <v>0</v>
      </c>
      <c r="CA57" s="177">
        <v>12</v>
      </c>
      <c r="CB57" s="177">
        <v>0</v>
      </c>
      <c r="CZ57" s="146">
        <v>0</v>
      </c>
    </row>
    <row r="58" spans="1:104" ht="12.75">
      <c r="A58" s="171">
        <v>28</v>
      </c>
      <c r="B58" s="172" t="s">
        <v>151</v>
      </c>
      <c r="C58" s="173" t="s">
        <v>6</v>
      </c>
      <c r="D58" s="174"/>
      <c r="E58" s="175">
        <v>0</v>
      </c>
      <c r="F58" s="175">
        <v>0</v>
      </c>
      <c r="G58" s="176">
        <f t="shared" si="0"/>
        <v>0</v>
      </c>
      <c r="O58" s="170">
        <v>2</v>
      </c>
      <c r="AA58" s="146">
        <v>12</v>
      </c>
      <c r="AB58" s="146">
        <v>0</v>
      </c>
      <c r="AC58" s="146">
        <v>26</v>
      </c>
      <c r="AZ58" s="146">
        <v>2</v>
      </c>
      <c r="BA58" s="146">
        <f t="shared" si="1"/>
        <v>0</v>
      </c>
      <c r="BB58" s="146">
        <f t="shared" si="2"/>
        <v>0</v>
      </c>
      <c r="BC58" s="146">
        <f t="shared" si="3"/>
        <v>0</v>
      </c>
      <c r="BD58" s="146">
        <f t="shared" si="4"/>
        <v>0</v>
      </c>
      <c r="BE58" s="146">
        <f t="shared" si="5"/>
        <v>0</v>
      </c>
      <c r="CA58" s="177">
        <v>12</v>
      </c>
      <c r="CB58" s="177">
        <v>0</v>
      </c>
      <c r="CZ58" s="146">
        <v>0</v>
      </c>
    </row>
    <row r="59" spans="1:104" ht="12.75">
      <c r="A59" s="171">
        <v>29</v>
      </c>
      <c r="B59" s="172" t="s">
        <v>152</v>
      </c>
      <c r="C59" s="173" t="s">
        <v>6</v>
      </c>
      <c r="D59" s="174"/>
      <c r="E59" s="175">
        <v>0</v>
      </c>
      <c r="F59" s="175">
        <v>0</v>
      </c>
      <c r="G59" s="176">
        <f t="shared" si="0"/>
        <v>0</v>
      </c>
      <c r="O59" s="170">
        <v>2</v>
      </c>
      <c r="AA59" s="146">
        <v>12</v>
      </c>
      <c r="AB59" s="146">
        <v>0</v>
      </c>
      <c r="AC59" s="146">
        <v>27</v>
      </c>
      <c r="AZ59" s="146">
        <v>2</v>
      </c>
      <c r="BA59" s="146">
        <f t="shared" si="1"/>
        <v>0</v>
      </c>
      <c r="BB59" s="146">
        <f t="shared" si="2"/>
        <v>0</v>
      </c>
      <c r="BC59" s="146">
        <f t="shared" si="3"/>
        <v>0</v>
      </c>
      <c r="BD59" s="146">
        <f t="shared" si="4"/>
        <v>0</v>
      </c>
      <c r="BE59" s="146">
        <f t="shared" si="5"/>
        <v>0</v>
      </c>
      <c r="CA59" s="177">
        <v>12</v>
      </c>
      <c r="CB59" s="177">
        <v>0</v>
      </c>
      <c r="CZ59" s="146">
        <v>0</v>
      </c>
    </row>
    <row r="60" spans="1:57" ht="12.75">
      <c r="A60" s="184"/>
      <c r="B60" s="185" t="s">
        <v>75</v>
      </c>
      <c r="C60" s="186" t="str">
        <f>CONCATENATE(B53," ",C53)</f>
        <v>766 Konstrukce truhlářské</v>
      </c>
      <c r="D60" s="187"/>
      <c r="E60" s="188"/>
      <c r="F60" s="189"/>
      <c r="G60" s="190">
        <f>SUM(G53:G59)</f>
        <v>0</v>
      </c>
      <c r="O60" s="170">
        <v>4</v>
      </c>
      <c r="BA60" s="191">
        <f>SUM(BA53:BA59)</f>
        <v>0</v>
      </c>
      <c r="BB60" s="191">
        <f>SUM(BB53:BB59)</f>
        <v>0</v>
      </c>
      <c r="BC60" s="191">
        <f>SUM(BC53:BC59)</f>
        <v>0</v>
      </c>
      <c r="BD60" s="191">
        <f>SUM(BD53:BD59)</f>
        <v>0</v>
      </c>
      <c r="BE60" s="191">
        <f>SUM(BE53:BE59)</f>
        <v>0</v>
      </c>
    </row>
    <row r="61" spans="1:15" ht="12.75">
      <c r="A61" s="163" t="s">
        <v>74</v>
      </c>
      <c r="B61" s="164" t="s">
        <v>153</v>
      </c>
      <c r="C61" s="165" t="s">
        <v>154</v>
      </c>
      <c r="D61" s="166"/>
      <c r="E61" s="167"/>
      <c r="F61" s="167"/>
      <c r="G61" s="168"/>
      <c r="H61" s="169"/>
      <c r="I61" s="169"/>
      <c r="O61" s="170">
        <v>1</v>
      </c>
    </row>
    <row r="62" spans="1:104" ht="12.75">
      <c r="A62" s="171">
        <v>30</v>
      </c>
      <c r="B62" s="172" t="s">
        <v>155</v>
      </c>
      <c r="C62" s="173" t="s">
        <v>156</v>
      </c>
      <c r="D62" s="174" t="s">
        <v>83</v>
      </c>
      <c r="E62" s="175">
        <v>45</v>
      </c>
      <c r="F62" s="175"/>
      <c r="G62" s="176">
        <f>E62*F62</f>
        <v>0</v>
      </c>
      <c r="O62" s="170">
        <v>2</v>
      </c>
      <c r="AA62" s="146">
        <v>1</v>
      </c>
      <c r="AB62" s="146">
        <v>7</v>
      </c>
      <c r="AC62" s="146">
        <v>7</v>
      </c>
      <c r="AZ62" s="146">
        <v>2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1</v>
      </c>
      <c r="CB62" s="177">
        <v>7</v>
      </c>
      <c r="CZ62" s="146">
        <v>0.00014</v>
      </c>
    </row>
    <row r="63" spans="1:104" ht="12.75">
      <c r="A63" s="171">
        <v>31</v>
      </c>
      <c r="B63" s="172" t="s">
        <v>157</v>
      </c>
      <c r="C63" s="173" t="s">
        <v>158</v>
      </c>
      <c r="D63" s="174" t="s">
        <v>83</v>
      </c>
      <c r="E63" s="175">
        <v>124</v>
      </c>
      <c r="F63" s="175"/>
      <c r="G63" s="176">
        <f>E63*F63</f>
        <v>0</v>
      </c>
      <c r="O63" s="170">
        <v>2</v>
      </c>
      <c r="AA63" s="146">
        <v>1</v>
      </c>
      <c r="AB63" s="146">
        <v>7</v>
      </c>
      <c r="AC63" s="146">
        <v>7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7</v>
      </c>
      <c r="CZ63" s="146">
        <v>0.0001</v>
      </c>
    </row>
    <row r="64" spans="1:57" ht="12.75">
      <c r="A64" s="184"/>
      <c r="B64" s="185" t="s">
        <v>75</v>
      </c>
      <c r="C64" s="186" t="str">
        <f>CONCATENATE(B61," ",C61)</f>
        <v>784 Malby</v>
      </c>
      <c r="D64" s="187"/>
      <c r="E64" s="188"/>
      <c r="F64" s="189"/>
      <c r="G64" s="190">
        <f>SUM(G61:G63)</f>
        <v>0</v>
      </c>
      <c r="O64" s="170">
        <v>4</v>
      </c>
      <c r="BA64" s="191">
        <f>SUM(BA61:BA63)</f>
        <v>0</v>
      </c>
      <c r="BB64" s="191">
        <f>SUM(BB61:BB63)</f>
        <v>0</v>
      </c>
      <c r="BC64" s="191">
        <f>SUM(BC61:BC63)</f>
        <v>0</v>
      </c>
      <c r="BD64" s="191">
        <f>SUM(BD61:BD63)</f>
        <v>0</v>
      </c>
      <c r="BE64" s="191">
        <f>SUM(BE61:BE63)</f>
        <v>0</v>
      </c>
    </row>
    <row r="65" spans="1:15" ht="12.75">
      <c r="A65" s="163" t="s">
        <v>74</v>
      </c>
      <c r="B65" s="164" t="s">
        <v>159</v>
      </c>
      <c r="C65" s="165" t="s">
        <v>160</v>
      </c>
      <c r="D65" s="166"/>
      <c r="E65" s="167"/>
      <c r="F65" s="167"/>
      <c r="G65" s="168"/>
      <c r="H65" s="169"/>
      <c r="I65" s="169"/>
      <c r="O65" s="170">
        <v>1</v>
      </c>
    </row>
    <row r="66" spans="1:104" ht="12.75">
      <c r="A66" s="171">
        <v>32</v>
      </c>
      <c r="B66" s="172" t="s">
        <v>78</v>
      </c>
      <c r="C66" s="173" t="s">
        <v>6</v>
      </c>
      <c r="D66" s="174" t="s">
        <v>179</v>
      </c>
      <c r="E66" s="175">
        <v>1</v>
      </c>
      <c r="F66" s="175"/>
      <c r="G66" s="176">
        <f>E66*F66</f>
        <v>0</v>
      </c>
      <c r="O66" s="170">
        <v>2</v>
      </c>
      <c r="AA66" s="146">
        <v>12</v>
      </c>
      <c r="AB66" s="146">
        <v>0</v>
      </c>
      <c r="AC66" s="146">
        <v>28</v>
      </c>
      <c r="AZ66" s="146">
        <v>4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12</v>
      </c>
      <c r="CB66" s="177">
        <v>0</v>
      </c>
      <c r="CZ66" s="146">
        <v>0</v>
      </c>
    </row>
    <row r="67" spans="1:57" ht="12.75">
      <c r="A67" s="184"/>
      <c r="B67" s="185" t="s">
        <v>75</v>
      </c>
      <c r="C67" s="186" t="str">
        <f>CONCATENATE(B65," ",C65)</f>
        <v>M21 Elektromontáže</v>
      </c>
      <c r="D67" s="187"/>
      <c r="E67" s="188"/>
      <c r="F67" s="189"/>
      <c r="G67" s="190">
        <f>SUM(G65:G66)</f>
        <v>0</v>
      </c>
      <c r="O67" s="170">
        <v>4</v>
      </c>
      <c r="BA67" s="191">
        <f>SUM(BA65:BA66)</f>
        <v>0</v>
      </c>
      <c r="BB67" s="191">
        <f>SUM(BB65:BB66)</f>
        <v>0</v>
      </c>
      <c r="BC67" s="191">
        <f>SUM(BC65:BC66)</f>
        <v>0</v>
      </c>
      <c r="BD67" s="191">
        <f>SUM(BD65:BD66)</f>
        <v>0</v>
      </c>
      <c r="BE67" s="191">
        <f>SUM(BE65:BE66)</f>
        <v>0</v>
      </c>
    </row>
    <row r="68" spans="1:15" ht="12.75">
      <c r="A68" s="163" t="s">
        <v>74</v>
      </c>
      <c r="B68" s="164" t="s">
        <v>161</v>
      </c>
      <c r="C68" s="165" t="s">
        <v>162</v>
      </c>
      <c r="D68" s="166"/>
      <c r="E68" s="167"/>
      <c r="F68" s="167"/>
      <c r="G68" s="168"/>
      <c r="H68" s="169"/>
      <c r="I68" s="169"/>
      <c r="O68" s="170">
        <v>1</v>
      </c>
    </row>
    <row r="69" spans="1:104" ht="12.75">
      <c r="A69" s="171">
        <v>33</v>
      </c>
      <c r="B69" s="172" t="s">
        <v>163</v>
      </c>
      <c r="C69" s="173" t="s">
        <v>164</v>
      </c>
      <c r="D69" s="174" t="s">
        <v>115</v>
      </c>
      <c r="E69" s="175">
        <v>9.2</v>
      </c>
      <c r="F69" s="175"/>
      <c r="G69" s="176">
        <f>E69*F69</f>
        <v>0</v>
      </c>
      <c r="O69" s="170">
        <v>2</v>
      </c>
      <c r="AA69" s="146">
        <v>8</v>
      </c>
      <c r="AB69" s="146">
        <v>0</v>
      </c>
      <c r="AC69" s="146">
        <v>3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8</v>
      </c>
      <c r="CB69" s="177">
        <v>0</v>
      </c>
      <c r="CZ69" s="146">
        <v>0</v>
      </c>
    </row>
    <row r="70" spans="1:104" ht="12.75">
      <c r="A70" s="171">
        <v>34</v>
      </c>
      <c r="B70" s="172" t="s">
        <v>165</v>
      </c>
      <c r="C70" s="173" t="s">
        <v>166</v>
      </c>
      <c r="D70" s="174" t="s">
        <v>115</v>
      </c>
      <c r="E70" s="175">
        <v>9.2</v>
      </c>
      <c r="F70" s="175"/>
      <c r="G70" s="176">
        <f>E70*F70</f>
        <v>0</v>
      </c>
      <c r="O70" s="170">
        <v>2</v>
      </c>
      <c r="AA70" s="146">
        <v>8</v>
      </c>
      <c r="AB70" s="146">
        <v>0</v>
      </c>
      <c r="AC70" s="146">
        <v>3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8</v>
      </c>
      <c r="CB70" s="177">
        <v>0</v>
      </c>
      <c r="CZ70" s="146">
        <v>0</v>
      </c>
    </row>
    <row r="71" spans="1:104" ht="12.75">
      <c r="A71" s="171">
        <v>35</v>
      </c>
      <c r="B71" s="172" t="s">
        <v>167</v>
      </c>
      <c r="C71" s="173" t="s">
        <v>168</v>
      </c>
      <c r="D71" s="174" t="s">
        <v>115</v>
      </c>
      <c r="E71" s="175">
        <v>9.2</v>
      </c>
      <c r="F71" s="175"/>
      <c r="G71" s="176">
        <f>E71*F71</f>
        <v>0</v>
      </c>
      <c r="O71" s="170">
        <v>2</v>
      </c>
      <c r="AA71" s="146">
        <v>8</v>
      </c>
      <c r="AB71" s="146">
        <v>0</v>
      </c>
      <c r="AC71" s="146">
        <v>3</v>
      </c>
      <c r="AZ71" s="146">
        <v>1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8</v>
      </c>
      <c r="CB71" s="177">
        <v>0</v>
      </c>
      <c r="CZ71" s="146">
        <v>0</v>
      </c>
    </row>
    <row r="72" spans="1:104" ht="12.75">
      <c r="A72" s="171">
        <v>36</v>
      </c>
      <c r="B72" s="172" t="s">
        <v>169</v>
      </c>
      <c r="C72" s="173" t="s">
        <v>170</v>
      </c>
      <c r="D72" s="174" t="s">
        <v>115</v>
      </c>
      <c r="E72" s="175">
        <v>9.2</v>
      </c>
      <c r="F72" s="175"/>
      <c r="G72" s="176">
        <f>E72*F72</f>
        <v>0</v>
      </c>
      <c r="O72" s="170">
        <v>2</v>
      </c>
      <c r="AA72" s="146">
        <v>8</v>
      </c>
      <c r="AB72" s="146">
        <v>0</v>
      </c>
      <c r="AC72" s="146">
        <v>3</v>
      </c>
      <c r="AZ72" s="146">
        <v>1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8</v>
      </c>
      <c r="CB72" s="177">
        <v>0</v>
      </c>
      <c r="CZ72" s="146">
        <v>0</v>
      </c>
    </row>
    <row r="73" spans="1:57" ht="12.75">
      <c r="A73" s="184"/>
      <c r="B73" s="185" t="s">
        <v>75</v>
      </c>
      <c r="C73" s="186" t="str">
        <f>CONCATENATE(B68," ",C68)</f>
        <v>D96 Přesuny suti a vybouraných hmot</v>
      </c>
      <c r="D73" s="187"/>
      <c r="E73" s="188"/>
      <c r="F73" s="189"/>
      <c r="G73" s="190">
        <f>SUM(G68:G72)</f>
        <v>0</v>
      </c>
      <c r="O73" s="170">
        <v>4</v>
      </c>
      <c r="BA73" s="191">
        <f>SUM(BA68:BA72)</f>
        <v>0</v>
      </c>
      <c r="BB73" s="191">
        <f>SUM(BB68:BB72)</f>
        <v>0</v>
      </c>
      <c r="BC73" s="191">
        <f>SUM(BC68:BC72)</f>
        <v>0</v>
      </c>
      <c r="BD73" s="191">
        <f>SUM(BD68:BD72)</f>
        <v>0</v>
      </c>
      <c r="BE73" s="191">
        <f>SUM(BE68:BE72)</f>
        <v>0</v>
      </c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spans="1:7" ht="12.75">
      <c r="A97" s="192"/>
      <c r="B97" s="192"/>
      <c r="C97" s="192"/>
      <c r="D97" s="192"/>
      <c r="E97" s="192"/>
      <c r="F97" s="192"/>
      <c r="G97" s="192"/>
    </row>
    <row r="98" spans="1:7" ht="12.75">
      <c r="A98" s="192"/>
      <c r="B98" s="192"/>
      <c r="C98" s="192"/>
      <c r="D98" s="192"/>
      <c r="E98" s="192"/>
      <c r="F98" s="192"/>
      <c r="G98" s="192"/>
    </row>
    <row r="99" spans="1:7" ht="12.75">
      <c r="A99" s="192"/>
      <c r="B99" s="192"/>
      <c r="C99" s="192"/>
      <c r="D99" s="192"/>
      <c r="E99" s="192"/>
      <c r="F99" s="192"/>
      <c r="G99" s="192"/>
    </row>
    <row r="100" spans="1:7" ht="12.75">
      <c r="A100" s="192"/>
      <c r="B100" s="192"/>
      <c r="C100" s="192"/>
      <c r="D100" s="192"/>
      <c r="E100" s="192"/>
      <c r="F100" s="192"/>
      <c r="G100" s="192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spans="1:2" ht="12.75">
      <c r="A132" s="193"/>
      <c r="B132" s="193"/>
    </row>
    <row r="133" spans="1:7" ht="12.75">
      <c r="A133" s="192"/>
      <c r="B133" s="192"/>
      <c r="C133" s="195"/>
      <c r="D133" s="195"/>
      <c r="E133" s="196"/>
      <c r="F133" s="195"/>
      <c r="G133" s="197"/>
    </row>
    <row r="134" spans="1:7" ht="12.75">
      <c r="A134" s="198"/>
      <c r="B134" s="198"/>
      <c r="C134" s="192"/>
      <c r="D134" s="192"/>
      <c r="E134" s="199"/>
      <c r="F134" s="192"/>
      <c r="G134" s="192"/>
    </row>
    <row r="135" spans="1:7" ht="12.75">
      <c r="A135" s="192"/>
      <c r="B135" s="192"/>
      <c r="C135" s="192"/>
      <c r="D135" s="192"/>
      <c r="E135" s="199"/>
      <c r="F135" s="192"/>
      <c r="G135" s="192"/>
    </row>
    <row r="136" spans="1:7" ht="12.75">
      <c r="A136" s="192"/>
      <c r="B136" s="192"/>
      <c r="C136" s="192"/>
      <c r="D136" s="192"/>
      <c r="E136" s="199"/>
      <c r="F136" s="192"/>
      <c r="G136" s="192"/>
    </row>
    <row r="137" spans="1:7" ht="12.75">
      <c r="A137" s="192"/>
      <c r="B137" s="192"/>
      <c r="C137" s="192"/>
      <c r="D137" s="192"/>
      <c r="E137" s="199"/>
      <c r="F137" s="192"/>
      <c r="G137" s="192"/>
    </row>
    <row r="138" spans="1:7" ht="12.75">
      <c r="A138" s="192"/>
      <c r="B138" s="192"/>
      <c r="C138" s="192"/>
      <c r="D138" s="192"/>
      <c r="E138" s="199"/>
      <c r="F138" s="192"/>
      <c r="G138" s="192"/>
    </row>
    <row r="139" spans="1:7" ht="12.75">
      <c r="A139" s="192"/>
      <c r="B139" s="192"/>
      <c r="C139" s="192"/>
      <c r="D139" s="192"/>
      <c r="E139" s="199"/>
      <c r="F139" s="192"/>
      <c r="G139" s="192"/>
    </row>
    <row r="140" spans="1:7" ht="12.75">
      <c r="A140" s="192"/>
      <c r="B140" s="192"/>
      <c r="C140" s="192"/>
      <c r="D140" s="192"/>
      <c r="E140" s="199"/>
      <c r="F140" s="192"/>
      <c r="G140" s="192"/>
    </row>
    <row r="141" spans="1:7" ht="12.75">
      <c r="A141" s="192"/>
      <c r="B141" s="192"/>
      <c r="C141" s="192"/>
      <c r="D141" s="192"/>
      <c r="E141" s="199"/>
      <c r="F141" s="192"/>
      <c r="G141" s="192"/>
    </row>
    <row r="142" spans="1:7" ht="12.75">
      <c r="A142" s="192"/>
      <c r="B142" s="192"/>
      <c r="C142" s="192"/>
      <c r="D142" s="192"/>
      <c r="E142" s="199"/>
      <c r="F142" s="192"/>
      <c r="G142" s="192"/>
    </row>
    <row r="143" spans="1:7" ht="12.75">
      <c r="A143" s="192"/>
      <c r="B143" s="192"/>
      <c r="C143" s="192"/>
      <c r="D143" s="192"/>
      <c r="E143" s="199"/>
      <c r="F143" s="192"/>
      <c r="G143" s="192"/>
    </row>
    <row r="144" spans="1:7" ht="12.75">
      <c r="A144" s="192"/>
      <c r="B144" s="192"/>
      <c r="C144" s="192"/>
      <c r="D144" s="192"/>
      <c r="E144" s="199"/>
      <c r="F144" s="192"/>
      <c r="G144" s="192"/>
    </row>
    <row r="145" spans="1:7" ht="12.75">
      <c r="A145" s="192"/>
      <c r="B145" s="192"/>
      <c r="C145" s="192"/>
      <c r="D145" s="192"/>
      <c r="E145" s="199"/>
      <c r="F145" s="192"/>
      <c r="G145" s="192"/>
    </row>
    <row r="146" spans="1:7" ht="12.75">
      <c r="A146" s="192"/>
      <c r="B146" s="192"/>
      <c r="C146" s="192"/>
      <c r="D146" s="192"/>
      <c r="E146" s="199"/>
      <c r="F146" s="192"/>
      <c r="G146" s="192"/>
    </row>
  </sheetData>
  <sheetProtection/>
  <mergeCells count="6">
    <mergeCell ref="C41:D41"/>
    <mergeCell ref="C35:D35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Pípalová</dc:creator>
  <cp:keywords/>
  <dc:description/>
  <cp:lastModifiedBy>Uzivatel</cp:lastModifiedBy>
  <dcterms:created xsi:type="dcterms:W3CDTF">2013-12-03T20:33:57Z</dcterms:created>
  <dcterms:modified xsi:type="dcterms:W3CDTF">2014-01-07T06:31:03Z</dcterms:modified>
  <cp:category/>
  <cp:version/>
  <cp:contentType/>
  <cp:contentStatus/>
</cp:coreProperties>
</file>